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euroncap.sharepoint.com/operations/protocols/Protocols/2026 New Rating Scheme Protocols/7. Technical Bulletins/3. Crash Protection/"/>
    </mc:Choice>
  </mc:AlternateContent>
  <xr:revisionPtr revIDLastSave="64" documentId="13_ncr:1_{8778DD6F-D24F-4CB3-9415-9DBF42CE3EAC}" xr6:coauthVersionLast="47" xr6:coauthVersionMax="47" xr10:uidLastSave="{6FBFCF8F-9924-46DF-814D-0E0990AC202A}"/>
  <bookViews>
    <workbookView xWindow="-110" yWindow="-110" windowWidth="25180" windowHeight="16140" tabRatio="890" xr2:uid="{73549734-8DE9-428A-B254-4AA19BCF3BDD}"/>
  </bookViews>
  <sheets>
    <sheet name="Colourband exampl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3" i="1" l="1"/>
  <c r="R53" i="1"/>
  <c r="S53" i="1" s="1"/>
  <c r="P53" i="1"/>
  <c r="Q53" i="1" s="1"/>
  <c r="R40" i="1"/>
  <c r="Q40" i="1"/>
  <c r="P40" i="1"/>
  <c r="R27" i="1"/>
  <c r="P27" i="1"/>
  <c r="Q27" i="1" s="1"/>
  <c r="P13" i="1"/>
  <c r="Q13" i="1"/>
  <c r="R13" i="1"/>
  <c r="S13" i="1" s="1"/>
  <c r="T13" i="1" s="1"/>
  <c r="U13" i="1" s="1"/>
  <c r="I57" i="1"/>
  <c r="I56" i="1"/>
  <c r="I55" i="1"/>
  <c r="I54" i="1"/>
  <c r="I53" i="1"/>
  <c r="I52" i="1"/>
  <c r="I51" i="1"/>
  <c r="I50" i="1"/>
  <c r="I49" i="1"/>
  <c r="I48" i="1"/>
  <c r="I47" i="1"/>
  <c r="I44" i="1"/>
  <c r="I43" i="1"/>
  <c r="I42" i="1"/>
  <c r="I41" i="1"/>
  <c r="I40" i="1"/>
  <c r="I39" i="1"/>
  <c r="I38" i="1"/>
  <c r="I37" i="1"/>
  <c r="I36" i="1"/>
  <c r="I35" i="1"/>
  <c r="I34" i="1"/>
  <c r="I31" i="1"/>
  <c r="I30" i="1"/>
  <c r="I29" i="1"/>
  <c r="I28" i="1"/>
  <c r="I27" i="1"/>
  <c r="I26" i="1"/>
  <c r="I25" i="1"/>
  <c r="I24" i="1"/>
  <c r="I23" i="1"/>
  <c r="I22" i="1"/>
  <c r="I21" i="1"/>
  <c r="I18" i="1"/>
  <c r="I17" i="1"/>
  <c r="I16" i="1"/>
  <c r="I15" i="1"/>
  <c r="I14" i="1"/>
  <c r="I13" i="1"/>
  <c r="I12" i="1"/>
  <c r="I11" i="1"/>
  <c r="I10" i="1"/>
  <c r="I9" i="1"/>
  <c r="I8" i="1"/>
  <c r="I7" i="1"/>
  <c r="T53" i="1" l="1"/>
  <c r="Y53" i="1"/>
  <c r="X53" i="1"/>
  <c r="S40" i="1"/>
  <c r="W40" i="1"/>
  <c r="X27" i="1"/>
  <c r="S27" i="1"/>
  <c r="W27" i="1"/>
  <c r="R55" i="1"/>
  <c r="P55" i="1"/>
  <c r="Q55" i="1" s="1"/>
  <c r="K55" i="1"/>
  <c r="R54" i="1"/>
  <c r="P54" i="1"/>
  <c r="Q54" i="1" s="1"/>
  <c r="K54" i="1"/>
  <c r="R42" i="1"/>
  <c r="P42" i="1"/>
  <c r="Q42" i="1" s="1"/>
  <c r="K42" i="1"/>
  <c r="L42" i="1"/>
  <c r="R41" i="1"/>
  <c r="P41" i="1"/>
  <c r="Q41" i="1" s="1"/>
  <c r="K41" i="1"/>
  <c r="R57" i="1"/>
  <c r="P57" i="1"/>
  <c r="Q57" i="1" s="1"/>
  <c r="K57" i="1"/>
  <c r="R56" i="1"/>
  <c r="P56" i="1"/>
  <c r="Q56" i="1" s="1"/>
  <c r="K56" i="1"/>
  <c r="L56" i="1"/>
  <c r="K53" i="1"/>
  <c r="L53" i="1"/>
  <c r="R52" i="1"/>
  <c r="P52" i="1"/>
  <c r="Q52" i="1" s="1"/>
  <c r="K52" i="1"/>
  <c r="R51" i="1"/>
  <c r="W51" i="1" s="1"/>
  <c r="P51" i="1"/>
  <c r="Q51" i="1" s="1"/>
  <c r="L51" i="1"/>
  <c r="K51" i="1"/>
  <c r="R50" i="1"/>
  <c r="P50" i="1"/>
  <c r="Q50" i="1" s="1"/>
  <c r="L50" i="1"/>
  <c r="K50" i="1"/>
  <c r="R49" i="1"/>
  <c r="P49" i="1"/>
  <c r="Q49" i="1" s="1"/>
  <c r="L49" i="1"/>
  <c r="K49" i="1"/>
  <c r="R48" i="1"/>
  <c r="W48" i="1" s="1"/>
  <c r="P48" i="1"/>
  <c r="Q48" i="1" s="1"/>
  <c r="L48" i="1"/>
  <c r="K48" i="1"/>
  <c r="R47" i="1"/>
  <c r="P47" i="1"/>
  <c r="Q47" i="1" s="1"/>
  <c r="L47" i="1"/>
  <c r="K47" i="1"/>
  <c r="R44" i="1"/>
  <c r="P44" i="1"/>
  <c r="Q44" i="1" s="1"/>
  <c r="K44" i="1"/>
  <c r="R43" i="1"/>
  <c r="P43" i="1"/>
  <c r="Q43" i="1" s="1"/>
  <c r="K43" i="1"/>
  <c r="K40" i="1"/>
  <c r="L40" i="1"/>
  <c r="R39" i="1"/>
  <c r="P39" i="1"/>
  <c r="Q39" i="1" s="1"/>
  <c r="K39" i="1"/>
  <c r="R38" i="1"/>
  <c r="W38" i="1" s="1"/>
  <c r="P38" i="1"/>
  <c r="Q38" i="1" s="1"/>
  <c r="L38" i="1"/>
  <c r="K38" i="1"/>
  <c r="R37" i="1"/>
  <c r="W37" i="1" s="1"/>
  <c r="P37" i="1"/>
  <c r="Q37" i="1" s="1"/>
  <c r="L37" i="1"/>
  <c r="K37" i="1"/>
  <c r="R36" i="1"/>
  <c r="P36" i="1"/>
  <c r="Q36" i="1" s="1"/>
  <c r="L36" i="1"/>
  <c r="K36" i="1"/>
  <c r="R35" i="1"/>
  <c r="W35" i="1" s="1"/>
  <c r="P35" i="1"/>
  <c r="Q35" i="1" s="1"/>
  <c r="L35" i="1"/>
  <c r="K35" i="1"/>
  <c r="R34" i="1"/>
  <c r="P34" i="1"/>
  <c r="Q34" i="1" s="1"/>
  <c r="L34" i="1"/>
  <c r="K34" i="1"/>
  <c r="R31" i="1"/>
  <c r="P31" i="1"/>
  <c r="Q31" i="1" s="1"/>
  <c r="K31" i="1"/>
  <c r="L31" i="1"/>
  <c r="R30" i="1"/>
  <c r="P30" i="1"/>
  <c r="Q30" i="1" s="1"/>
  <c r="K30" i="1"/>
  <c r="R29" i="1"/>
  <c r="P29" i="1"/>
  <c r="Q29" i="1" s="1"/>
  <c r="K29" i="1"/>
  <c r="L29" i="1"/>
  <c r="R28" i="1"/>
  <c r="P28" i="1"/>
  <c r="Q28" i="1" s="1"/>
  <c r="K28" i="1"/>
  <c r="L28" i="1"/>
  <c r="K27" i="1"/>
  <c r="L27" i="1"/>
  <c r="R26" i="1"/>
  <c r="P26" i="1"/>
  <c r="Q26" i="1" s="1"/>
  <c r="K26" i="1"/>
  <c r="L26" i="1"/>
  <c r="R25" i="1"/>
  <c r="P25" i="1"/>
  <c r="Q25" i="1" s="1"/>
  <c r="L25" i="1"/>
  <c r="K25" i="1"/>
  <c r="R24" i="1"/>
  <c r="W24" i="1" s="1"/>
  <c r="P24" i="1"/>
  <c r="Q24" i="1" s="1"/>
  <c r="L24" i="1"/>
  <c r="K24" i="1"/>
  <c r="R23" i="1"/>
  <c r="W23" i="1" s="1"/>
  <c r="P23" i="1"/>
  <c r="Q23" i="1" s="1"/>
  <c r="L23" i="1"/>
  <c r="K23" i="1"/>
  <c r="R22" i="1"/>
  <c r="P22" i="1"/>
  <c r="Q22" i="1" s="1"/>
  <c r="L22" i="1"/>
  <c r="K22" i="1"/>
  <c r="R21" i="1"/>
  <c r="P21" i="1"/>
  <c r="Q21" i="1" s="1"/>
  <c r="L21" i="1"/>
  <c r="K21" i="1"/>
  <c r="U53" i="1" l="1"/>
  <c r="AA53" i="1" s="1"/>
  <c r="Z53" i="1"/>
  <c r="T40" i="1"/>
  <c r="X40" i="1"/>
  <c r="Y27" i="1"/>
  <c r="T27" i="1"/>
  <c r="M53" i="1"/>
  <c r="N53" i="1" s="1"/>
  <c r="M42" i="1"/>
  <c r="N42" i="1" s="1"/>
  <c r="W42" i="1"/>
  <c r="S54" i="1"/>
  <c r="T54" i="1" s="1"/>
  <c r="U54" i="1" s="1"/>
  <c r="AA54" i="1" s="1"/>
  <c r="S41" i="1"/>
  <c r="T41" i="1" s="1"/>
  <c r="U41" i="1" s="1"/>
  <c r="AA41" i="1" s="1"/>
  <c r="W41" i="1"/>
  <c r="W54" i="1"/>
  <c r="S55" i="1"/>
  <c r="T55" i="1" s="1"/>
  <c r="U55" i="1" s="1"/>
  <c r="AA55" i="1" s="1"/>
  <c r="L54" i="1"/>
  <c r="M54" i="1" s="1"/>
  <c r="N54" i="1" s="1"/>
  <c r="W55" i="1"/>
  <c r="L55" i="1"/>
  <c r="M55" i="1" s="1"/>
  <c r="N55" i="1" s="1"/>
  <c r="S42" i="1"/>
  <c r="L41" i="1"/>
  <c r="M41" i="1" s="1"/>
  <c r="N41" i="1" s="1"/>
  <c r="W52" i="1"/>
  <c r="W57" i="1"/>
  <c r="S49" i="1"/>
  <c r="T49" i="1" s="1"/>
  <c r="Y49" i="1" s="1"/>
  <c r="M50" i="1"/>
  <c r="N50" i="1" s="1"/>
  <c r="M56" i="1"/>
  <c r="N56" i="1" s="1"/>
  <c r="M51" i="1"/>
  <c r="N51" i="1" s="1"/>
  <c r="M47" i="1"/>
  <c r="N47" i="1" s="1"/>
  <c r="S52" i="1"/>
  <c r="T52" i="1" s="1"/>
  <c r="U52" i="1" s="1"/>
  <c r="AA52" i="1" s="1"/>
  <c r="M49" i="1"/>
  <c r="N49" i="1" s="1"/>
  <c r="M48" i="1"/>
  <c r="N48" i="1" s="1"/>
  <c r="M28" i="1"/>
  <c r="N28" i="1" s="1"/>
  <c r="S57" i="1"/>
  <c r="X57" i="1" s="1"/>
  <c r="M31" i="1"/>
  <c r="N31" i="1" s="1"/>
  <c r="W47" i="1"/>
  <c r="W56" i="1"/>
  <c r="S56" i="1"/>
  <c r="T56" i="1" s="1"/>
  <c r="U56" i="1" s="1"/>
  <c r="AA56" i="1" s="1"/>
  <c r="M40" i="1"/>
  <c r="N40" i="1" s="1"/>
  <c r="S47" i="1"/>
  <c r="X47" i="1" s="1"/>
  <c r="S43" i="1"/>
  <c r="T43" i="1" s="1"/>
  <c r="U43" i="1" s="1"/>
  <c r="AA43" i="1" s="1"/>
  <c r="S51" i="1"/>
  <c r="X51" i="1" s="1"/>
  <c r="S31" i="1"/>
  <c r="T31" i="1" s="1"/>
  <c r="U31" i="1" s="1"/>
  <c r="AA31" i="1" s="1"/>
  <c r="S44" i="1"/>
  <c r="T44" i="1" s="1"/>
  <c r="U44" i="1" s="1"/>
  <c r="AA44" i="1" s="1"/>
  <c r="W49" i="1"/>
  <c r="S50" i="1"/>
  <c r="L52" i="1"/>
  <c r="M52" i="1" s="1"/>
  <c r="N52" i="1" s="1"/>
  <c r="M22" i="1"/>
  <c r="N22" i="1" s="1"/>
  <c r="M36" i="1"/>
  <c r="N36" i="1" s="1"/>
  <c r="W50" i="1"/>
  <c r="M27" i="1"/>
  <c r="N27" i="1" s="1"/>
  <c r="M34" i="1"/>
  <c r="N34" i="1" s="1"/>
  <c r="S48" i="1"/>
  <c r="X48" i="1" s="1"/>
  <c r="L57" i="1"/>
  <c r="M57" i="1" s="1"/>
  <c r="N57" i="1" s="1"/>
  <c r="M37" i="1"/>
  <c r="N37" i="1" s="1"/>
  <c r="S34" i="1"/>
  <c r="T34" i="1" s="1"/>
  <c r="Y34" i="1" s="1"/>
  <c r="M26" i="1"/>
  <c r="N26" i="1" s="1"/>
  <c r="W34" i="1"/>
  <c r="S39" i="1"/>
  <c r="X39" i="1" s="1"/>
  <c r="M38" i="1"/>
  <c r="N38" i="1" s="1"/>
  <c r="S24" i="1"/>
  <c r="X24" i="1" s="1"/>
  <c r="W28" i="1"/>
  <c r="S37" i="1"/>
  <c r="T37" i="1" s="1"/>
  <c r="U37" i="1" s="1"/>
  <c r="AA37" i="1" s="1"/>
  <c r="M35" i="1"/>
  <c r="N35" i="1" s="1"/>
  <c r="S30" i="1"/>
  <c r="T30" i="1" s="1"/>
  <c r="U30" i="1" s="1"/>
  <c r="AA30" i="1" s="1"/>
  <c r="S38" i="1"/>
  <c r="T38" i="1" s="1"/>
  <c r="S22" i="1"/>
  <c r="T22" i="1" s="1"/>
  <c r="Y22" i="1" s="1"/>
  <c r="W44" i="1"/>
  <c r="M21" i="1"/>
  <c r="N21" i="1" s="1"/>
  <c r="S29" i="1"/>
  <c r="T29" i="1" s="1"/>
  <c r="U29" i="1" s="1"/>
  <c r="AA29" i="1" s="1"/>
  <c r="L44" i="1"/>
  <c r="M44" i="1" s="1"/>
  <c r="N44" i="1" s="1"/>
  <c r="M24" i="1"/>
  <c r="N24" i="1" s="1"/>
  <c r="W39" i="1"/>
  <c r="S35" i="1"/>
  <c r="X35" i="1" s="1"/>
  <c r="S36" i="1"/>
  <c r="X36" i="1" s="1"/>
  <c r="S26" i="1"/>
  <c r="X26" i="1" s="1"/>
  <c r="W36" i="1"/>
  <c r="S23" i="1"/>
  <c r="X23" i="1" s="1"/>
  <c r="L39" i="1"/>
  <c r="M39" i="1" s="1"/>
  <c r="N39" i="1" s="1"/>
  <c r="W43" i="1"/>
  <c r="M29" i="1"/>
  <c r="N29" i="1" s="1"/>
  <c r="M23" i="1"/>
  <c r="N23" i="1" s="1"/>
  <c r="M25" i="1"/>
  <c r="N25" i="1" s="1"/>
  <c r="L43" i="1"/>
  <c r="M43" i="1" s="1"/>
  <c r="N43" i="1" s="1"/>
  <c r="S28" i="1"/>
  <c r="T28" i="1" s="1"/>
  <c r="S21" i="1"/>
  <c r="X21" i="1" s="1"/>
  <c r="S25" i="1"/>
  <c r="X25" i="1" s="1"/>
  <c r="W22" i="1"/>
  <c r="W29" i="1"/>
  <c r="W26" i="1"/>
  <c r="W30" i="1"/>
  <c r="W31" i="1"/>
  <c r="L30" i="1"/>
  <c r="M30" i="1" s="1"/>
  <c r="N30" i="1" s="1"/>
  <c r="W21" i="1"/>
  <c r="W25" i="1"/>
  <c r="K18" i="1"/>
  <c r="K17" i="1"/>
  <c r="L17" i="1"/>
  <c r="K16" i="1"/>
  <c r="K15" i="1"/>
  <c r="K14" i="1"/>
  <c r="K13" i="1"/>
  <c r="K12" i="1"/>
  <c r="K11" i="1"/>
  <c r="L11" i="1"/>
  <c r="K10" i="1"/>
  <c r="K9" i="1"/>
  <c r="K8" i="1"/>
  <c r="K7" i="1"/>
  <c r="P18" i="1"/>
  <c r="Q18" i="1" s="1"/>
  <c r="R18" i="1"/>
  <c r="P17" i="1"/>
  <c r="Q17" i="1" s="1"/>
  <c r="R17" i="1"/>
  <c r="R16" i="1"/>
  <c r="P16" i="1"/>
  <c r="Q16" i="1" s="1"/>
  <c r="R15" i="1"/>
  <c r="P15" i="1"/>
  <c r="Q15" i="1" s="1"/>
  <c r="R14" i="1"/>
  <c r="P14" i="1"/>
  <c r="Q14" i="1" s="1"/>
  <c r="R12" i="1"/>
  <c r="P12" i="1"/>
  <c r="Q12" i="1" s="1"/>
  <c r="R11" i="1"/>
  <c r="P11" i="1"/>
  <c r="Q11" i="1" s="1"/>
  <c r="R10" i="1"/>
  <c r="P10" i="1"/>
  <c r="Q10" i="1" s="1"/>
  <c r="R9" i="1"/>
  <c r="P9" i="1"/>
  <c r="Q9" i="1" s="1"/>
  <c r="R8" i="1"/>
  <c r="P8" i="1"/>
  <c r="Q8" i="1" s="1"/>
  <c r="R7" i="1"/>
  <c r="P7" i="1"/>
  <c r="Q7" i="1" s="1"/>
  <c r="U40" i="1" l="1"/>
  <c r="AA40" i="1" s="1"/>
  <c r="Z40" i="1"/>
  <c r="Y40" i="1"/>
  <c r="Z27" i="1"/>
  <c r="U27" i="1"/>
  <c r="AA27" i="1" s="1"/>
  <c r="L8" i="1"/>
  <c r="M8" i="1" s="1"/>
  <c r="N8" i="1" s="1"/>
  <c r="L7" i="1"/>
  <c r="Z41" i="1"/>
  <c r="Y41" i="1"/>
  <c r="Z54" i="1"/>
  <c r="Y54" i="1"/>
  <c r="X41" i="1"/>
  <c r="X54" i="1"/>
  <c r="X43" i="1"/>
  <c r="Y55" i="1"/>
  <c r="X55" i="1"/>
  <c r="Z55" i="1"/>
  <c r="Y43" i="1"/>
  <c r="X49" i="1"/>
  <c r="T42" i="1"/>
  <c r="X42" i="1"/>
  <c r="T23" i="1"/>
  <c r="U23" i="1" s="1"/>
  <c r="AA23" i="1" s="1"/>
  <c r="Y52" i="1"/>
  <c r="Y44" i="1"/>
  <c r="Z52" i="1"/>
  <c r="T24" i="1"/>
  <c r="Y24" i="1" s="1"/>
  <c r="T57" i="1"/>
  <c r="U57" i="1" s="1"/>
  <c r="AA57" i="1" s="1"/>
  <c r="X52" i="1"/>
  <c r="Z30" i="1"/>
  <c r="X30" i="1"/>
  <c r="Z31" i="1"/>
  <c r="Y56" i="1"/>
  <c r="Z43" i="1"/>
  <c r="X31" i="1"/>
  <c r="T51" i="1"/>
  <c r="U51" i="1" s="1"/>
  <c r="AA51" i="1" s="1"/>
  <c r="Y31" i="1"/>
  <c r="Z44" i="1"/>
  <c r="T47" i="1"/>
  <c r="U47" i="1" s="1"/>
  <c r="X56" i="1"/>
  <c r="X44" i="1"/>
  <c r="Z56" i="1"/>
  <c r="Y30" i="1"/>
  <c r="X38" i="1"/>
  <c r="T50" i="1"/>
  <c r="X34" i="1"/>
  <c r="T48" i="1"/>
  <c r="X22" i="1"/>
  <c r="X50" i="1"/>
  <c r="U49" i="1"/>
  <c r="AA49" i="1" s="1"/>
  <c r="T39" i="1"/>
  <c r="Y39" i="1" s="1"/>
  <c r="X37" i="1"/>
  <c r="Z37" i="1"/>
  <c r="Y37" i="1"/>
  <c r="T35" i="1"/>
  <c r="U38" i="1"/>
  <c r="AA38" i="1" s="1"/>
  <c r="Z29" i="1"/>
  <c r="X28" i="1"/>
  <c r="T26" i="1"/>
  <c r="Y26" i="1" s="1"/>
  <c r="T36" i="1"/>
  <c r="Y36" i="1" s="1"/>
  <c r="X29" i="1"/>
  <c r="Y29" i="1"/>
  <c r="Y28" i="1"/>
  <c r="U34" i="1"/>
  <c r="AA34" i="1" s="1"/>
  <c r="Y38" i="1"/>
  <c r="T21" i="1"/>
  <c r="Y21" i="1" s="1"/>
  <c r="U28" i="1"/>
  <c r="AA28" i="1" s="1"/>
  <c r="U22" i="1"/>
  <c r="AA22" i="1" s="1"/>
  <c r="T25" i="1"/>
  <c r="Y25" i="1" s="1"/>
  <c r="W17" i="1"/>
  <c r="W11" i="1"/>
  <c r="W8" i="1"/>
  <c r="M11" i="1"/>
  <c r="N11" i="1" s="1"/>
  <c r="M17" i="1"/>
  <c r="N17" i="1" s="1"/>
  <c r="L13" i="1"/>
  <c r="S18" i="1"/>
  <c r="S17" i="1"/>
  <c r="S15" i="1"/>
  <c r="S10" i="1"/>
  <c r="T10" i="1" s="1"/>
  <c r="S16" i="1"/>
  <c r="T16" i="1" s="1"/>
  <c r="S11" i="1"/>
  <c r="S8" i="1"/>
  <c r="S9" i="1"/>
  <c r="S12" i="1"/>
  <c r="S14" i="1"/>
  <c r="S7" i="1"/>
  <c r="Y23" i="1" l="1"/>
  <c r="U24" i="1"/>
  <c r="AA24" i="1" s="1"/>
  <c r="U42" i="1"/>
  <c r="AA42" i="1" s="1"/>
  <c r="Y42" i="1"/>
  <c r="Y57" i="1"/>
  <c r="Z57" i="1"/>
  <c r="Y51" i="1"/>
  <c r="Y47" i="1"/>
  <c r="Z47" i="1"/>
  <c r="AA47" i="1"/>
  <c r="U48" i="1"/>
  <c r="AA48" i="1" s="1"/>
  <c r="Y48" i="1"/>
  <c r="Z49" i="1"/>
  <c r="U50" i="1"/>
  <c r="AA50" i="1" s="1"/>
  <c r="Z51" i="1"/>
  <c r="Z28" i="1"/>
  <c r="Y50" i="1"/>
  <c r="U39" i="1"/>
  <c r="AA39" i="1" s="1"/>
  <c r="Z38" i="1"/>
  <c r="Z34" i="1"/>
  <c r="Z22" i="1"/>
  <c r="U26" i="1"/>
  <c r="AA26" i="1" s="1"/>
  <c r="Z23" i="1"/>
  <c r="U36" i="1"/>
  <c r="AA36" i="1" s="1"/>
  <c r="U35" i="1"/>
  <c r="AA35" i="1" s="1"/>
  <c r="Y35" i="1"/>
  <c r="U25" i="1"/>
  <c r="AA25" i="1" s="1"/>
  <c r="U21" i="1"/>
  <c r="AA21" i="1" s="1"/>
  <c r="L18" i="1"/>
  <c r="M18" i="1" s="1"/>
  <c r="N18" i="1" s="1"/>
  <c r="X18" i="1"/>
  <c r="W18" i="1"/>
  <c r="X17" i="1"/>
  <c r="L16" i="1"/>
  <c r="M16" i="1" s="1"/>
  <c r="N16" i="1" s="1"/>
  <c r="X16" i="1"/>
  <c r="W16" i="1"/>
  <c r="Y16" i="1"/>
  <c r="L15" i="1"/>
  <c r="M15" i="1" s="1"/>
  <c r="N15" i="1" s="1"/>
  <c r="W15" i="1"/>
  <c r="X15" i="1"/>
  <c r="L14" i="1"/>
  <c r="M14" i="1" s="1"/>
  <c r="N14" i="1" s="1"/>
  <c r="X14" i="1"/>
  <c r="W14" i="1"/>
  <c r="X11" i="1"/>
  <c r="L12" i="1"/>
  <c r="M12" i="1" s="1"/>
  <c r="N12" i="1" s="1"/>
  <c r="X12" i="1"/>
  <c r="W12" i="1"/>
  <c r="L10" i="1"/>
  <c r="M10" i="1" s="1"/>
  <c r="N10" i="1" s="1"/>
  <c r="Y10" i="1"/>
  <c r="X10" i="1"/>
  <c r="W10" i="1"/>
  <c r="X8" i="1"/>
  <c r="L9" i="1"/>
  <c r="M9" i="1" s="1"/>
  <c r="N9" i="1" s="1"/>
  <c r="X9" i="1"/>
  <c r="W9" i="1"/>
  <c r="X7" i="1"/>
  <c r="W7" i="1"/>
  <c r="M7" i="1"/>
  <c r="N7" i="1" s="1"/>
  <c r="M13" i="1"/>
  <c r="N13" i="1" s="1"/>
  <c r="T18" i="1"/>
  <c r="T17" i="1"/>
  <c r="T15" i="1"/>
  <c r="T11" i="1"/>
  <c r="T8" i="1"/>
  <c r="Y8" i="1" s="1"/>
  <c r="U10" i="1"/>
  <c r="T14" i="1"/>
  <c r="T12" i="1"/>
  <c r="T9" i="1"/>
  <c r="U16" i="1"/>
  <c r="T7" i="1"/>
  <c r="Y7" i="1" s="1"/>
  <c r="Z24" i="1" l="1"/>
  <c r="Z42" i="1"/>
  <c r="Z50" i="1"/>
  <c r="Z39" i="1"/>
  <c r="Z48" i="1"/>
  <c r="Z21" i="1"/>
  <c r="Z25" i="1"/>
  <c r="Z36" i="1"/>
  <c r="Z35" i="1"/>
  <c r="Z26" i="1"/>
  <c r="Y18" i="1"/>
  <c r="Y17" i="1"/>
  <c r="Y15" i="1"/>
  <c r="Z16" i="1"/>
  <c r="AA16" i="1"/>
  <c r="Y14" i="1"/>
  <c r="Y12" i="1"/>
  <c r="Z10" i="1"/>
  <c r="AA10" i="1"/>
  <c r="Y11" i="1"/>
  <c r="Y9" i="1"/>
  <c r="U18" i="1"/>
  <c r="AA18" i="1" s="1"/>
  <c r="U17" i="1"/>
  <c r="U15" i="1"/>
  <c r="Z15" i="1" s="1"/>
  <c r="U11" i="1"/>
  <c r="U8" i="1"/>
  <c r="Z8" i="1" s="1"/>
  <c r="U14" i="1"/>
  <c r="Z14" i="1" s="1"/>
  <c r="U9" i="1"/>
  <c r="U7" i="1"/>
  <c r="AA7" i="1" s="1"/>
  <c r="U12" i="1"/>
  <c r="Z12" i="1" s="1"/>
  <c r="Z18" i="1" l="1"/>
  <c r="AA17" i="1"/>
  <c r="Z17" i="1"/>
  <c r="AA15" i="1"/>
  <c r="AA14" i="1"/>
  <c r="AA12" i="1"/>
  <c r="AA11" i="1"/>
  <c r="Z11" i="1"/>
  <c r="AA9" i="1"/>
  <c r="Z9" i="1"/>
  <c r="AA8" i="1"/>
  <c r="Z7" i="1"/>
</calcChain>
</file>

<file path=xl/sharedStrings.xml><?xml version="1.0" encoding="utf-8"?>
<sst xmlns="http://schemas.openxmlformats.org/spreadsheetml/2006/main" count="95" uniqueCount="44">
  <si>
    <t>Frontal</t>
  </si>
  <si>
    <t>HPL</t>
  </si>
  <si>
    <t>LPL</t>
  </si>
  <si>
    <t>Capping</t>
  </si>
  <si>
    <t>Prediction</t>
  </si>
  <si>
    <t>Score</t>
  </si>
  <si>
    <t>Green</t>
  </si>
  <si>
    <t>Yellow</t>
  </si>
  <si>
    <t>Orange</t>
  </si>
  <si>
    <t>Brown</t>
  </si>
  <si>
    <t>Red</t>
  </si>
  <si>
    <t>Value</t>
  </si>
  <si>
    <t>Colour</t>
  </si>
  <si>
    <t>Band width</t>
  </si>
  <si>
    <t>Tolerance</t>
  </si>
  <si>
    <t>Head &amp; Neck</t>
  </si>
  <si>
    <t>HIC15</t>
  </si>
  <si>
    <t>Ares-3ms</t>
  </si>
  <si>
    <t>Fx,shear</t>
  </si>
  <si>
    <t>Fz,tension</t>
  </si>
  <si>
    <t>My,extension</t>
  </si>
  <si>
    <t>Chest &amp; Abdomen</t>
  </si>
  <si>
    <t>Dchest compression</t>
  </si>
  <si>
    <t>Dabdomen compression</t>
  </si>
  <si>
    <t>Knee, Femur &amp; Pelvis</t>
  </si>
  <si>
    <t>Facetabulum</t>
  </si>
  <si>
    <t>Ffemur</t>
  </si>
  <si>
    <t>Dknee</t>
  </si>
  <si>
    <t>Lower Leg, Foot &amp; Ankle</t>
  </si>
  <si>
    <t>Itibia</t>
  </si>
  <si>
    <t>Ftibia</t>
  </si>
  <si>
    <t>2.70 (driver)</t>
  </si>
  <si>
    <t>2.90 (driver)</t>
  </si>
  <si>
    <t>57.00 (driver)</t>
  </si>
  <si>
    <t>Viscous Criterion</t>
  </si>
  <si>
    <t>HIII-50</t>
  </si>
  <si>
    <t>HIII-95</t>
  </si>
  <si>
    <t>OEM Prediction</t>
  </si>
  <si>
    <t>Test result</t>
  </si>
  <si>
    <t>(Value)</t>
  </si>
  <si>
    <t>HIII-05 @ 35 or 50 km/h</t>
  </si>
  <si>
    <t>THOR-50 @ 35 km/h</t>
  </si>
  <si>
    <t>Only "grey" cells input is mandatory.</t>
  </si>
  <si>
    <t>NOTE: This is not a scoring spreadsheet. This file demonstrates how criteria scores are calculated with or without OEM predicition. 
The same method would also apply to other criteria within the Crash Protection stage.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</si>
</sst>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A750"/>
        <bgColor indexed="64"/>
      </patternFill>
    </fill>
    <fill>
      <patternFill patternType="solid">
        <fgColor rgb="FFFED40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F69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8" borderId="2" xfId="0" applyNumberFormat="1" applyFont="1" applyFill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2" fillId="7" borderId="4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2" fontId="3" fillId="8" borderId="0" xfId="0" applyNumberFormat="1" applyFont="1" applyFill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8" borderId="15" xfId="0" applyNumberFormat="1" applyFont="1" applyFill="1" applyBorder="1" applyAlignment="1">
      <alignment horizontal="center"/>
    </xf>
    <xf numFmtId="2" fontId="3" fillId="8" borderId="10" xfId="0" applyNumberFormat="1" applyFont="1" applyFill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3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0" fillId="6" borderId="8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3" borderId="10" xfId="0" applyNumberFormat="1" applyFill="1" applyBorder="1" applyAlignment="1">
      <alignment horizontal="center"/>
    </xf>
    <xf numFmtId="2" fontId="0" fillId="4" borderId="10" xfId="0" applyNumberFormat="1" applyFill="1" applyBorder="1" applyAlignment="1">
      <alignment horizontal="center"/>
    </xf>
    <xf numFmtId="2" fontId="0" fillId="5" borderId="10" xfId="0" applyNumberFormat="1" applyFill="1" applyBorder="1" applyAlignment="1">
      <alignment horizontal="center"/>
    </xf>
    <xf numFmtId="2" fontId="0" fillId="6" borderId="11" xfId="0" applyNumberFormat="1" applyFill="1" applyBorder="1" applyAlignment="1">
      <alignment horizontal="center"/>
    </xf>
    <xf numFmtId="0" fontId="0" fillId="0" borderId="17" xfId="0" applyBorder="1"/>
    <xf numFmtId="0" fontId="0" fillId="0" borderId="3" xfId="0" applyBorder="1"/>
    <xf numFmtId="0" fontId="0" fillId="0" borderId="19" xfId="0" applyBorder="1"/>
    <xf numFmtId="0" fontId="0" fillId="0" borderId="12" xfId="0" applyBorder="1"/>
    <xf numFmtId="0" fontId="1" fillId="7" borderId="7" xfId="0" applyFont="1" applyFill="1" applyBorder="1"/>
    <xf numFmtId="0" fontId="1" fillId="7" borderId="0" xfId="0" applyFont="1" applyFill="1"/>
    <xf numFmtId="0" fontId="0" fillId="7" borderId="7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8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1" fillId="7" borderId="0" xfId="0" applyNumberFormat="1" applyFont="1" applyFill="1" applyAlignment="1">
      <alignment horizontal="center"/>
    </xf>
    <xf numFmtId="2" fontId="1" fillId="7" borderId="8" xfId="0" applyNumberFormat="1" applyFont="1" applyFill="1" applyBorder="1" applyAlignment="1">
      <alignment horizontal="center"/>
    </xf>
    <xf numFmtId="9" fontId="0" fillId="0" borderId="0" xfId="0" applyNumberFormat="1"/>
    <xf numFmtId="2" fontId="3" fillId="0" borderId="7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4" fillId="7" borderId="6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/>
    </xf>
    <xf numFmtId="0" fontId="1" fillId="7" borderId="0" xfId="0" applyFont="1" applyFill="1" applyAlignment="1">
      <alignment horizontal="left" vertical="center"/>
    </xf>
    <xf numFmtId="0" fontId="5" fillId="7" borderId="4" xfId="0" applyFont="1" applyFill="1" applyBorder="1" applyAlignment="1">
      <alignment horizontal="left" vertical="center"/>
    </xf>
    <xf numFmtId="0" fontId="5" fillId="7" borderId="7" xfId="0" applyFont="1" applyFill="1" applyBorder="1" applyAlignment="1">
      <alignment horizontal="left" vertical="center"/>
    </xf>
    <xf numFmtId="0" fontId="1" fillId="7" borderId="14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1" fillId="7" borderId="4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  <color rgb="FF7F6900"/>
      <color rgb="FFFFC000"/>
      <color rgb="FFFED401"/>
      <color rgb="FF00A7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86DC0-CD36-471A-B9D2-B4230DC46A3F}">
  <dimension ref="B1:AB59"/>
  <sheetViews>
    <sheetView tabSelected="1" zoomScale="70" zoomScaleNormal="70" workbookViewId="0">
      <selection activeCell="B2" sqref="B2:N3"/>
    </sheetView>
  </sheetViews>
  <sheetFormatPr defaultRowHeight="14.5" x14ac:dyDescent="0.35"/>
  <cols>
    <col min="2" max="2" width="23.54296875" customWidth="1"/>
    <col min="3" max="3" width="20.54296875" bestFit="1" customWidth="1"/>
    <col min="4" max="6" width="15.54296875" style="2" customWidth="1"/>
    <col min="7" max="7" width="6.36328125" customWidth="1"/>
    <col min="8" max="14" width="10.54296875" style="2" customWidth="1"/>
    <col min="15" max="15" width="6.90625" customWidth="1"/>
    <col min="16" max="22" width="6.90625" hidden="1" customWidth="1"/>
    <col min="23" max="27" width="15.54296875" style="2" customWidth="1"/>
    <col min="28" max="28" width="10.54296875" style="2" customWidth="1"/>
  </cols>
  <sheetData>
    <row r="1" spans="2:28" ht="15" thickBot="1" x14ac:dyDescent="0.4"/>
    <row r="2" spans="2:28" ht="18.5" customHeight="1" x14ac:dyDescent="0.35">
      <c r="B2" s="53" t="s">
        <v>43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</row>
    <row r="3" spans="2:28" ht="18.5" customHeight="1" thickBot="1" x14ac:dyDescent="0.4">
      <c r="B3" s="56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</row>
    <row r="4" spans="2:28" ht="15" thickBot="1" x14ac:dyDescent="0.4"/>
    <row r="5" spans="2:28" ht="15" thickBot="1" x14ac:dyDescent="0.4">
      <c r="B5" s="63" t="s">
        <v>0</v>
      </c>
      <c r="C5" s="61" t="s">
        <v>41</v>
      </c>
      <c r="D5" s="70" t="s">
        <v>1</v>
      </c>
      <c r="E5" s="70" t="s">
        <v>2</v>
      </c>
      <c r="F5" s="59" t="s">
        <v>3</v>
      </c>
      <c r="H5" s="72" t="s">
        <v>37</v>
      </c>
      <c r="I5" s="73"/>
      <c r="J5" s="66" t="s">
        <v>38</v>
      </c>
      <c r="K5" s="66"/>
      <c r="L5" s="65" t="s">
        <v>5</v>
      </c>
      <c r="M5" s="66"/>
      <c r="N5" s="67"/>
      <c r="Q5" s="50">
        <v>0.25</v>
      </c>
      <c r="W5" s="68" t="s">
        <v>6</v>
      </c>
      <c r="X5" s="70" t="s">
        <v>7</v>
      </c>
      <c r="Y5" s="70" t="s">
        <v>8</v>
      </c>
      <c r="Z5" s="70" t="s">
        <v>9</v>
      </c>
      <c r="AA5" s="59" t="s">
        <v>10</v>
      </c>
    </row>
    <row r="6" spans="2:28" x14ac:dyDescent="0.35">
      <c r="B6" s="64"/>
      <c r="C6" s="62"/>
      <c r="D6" s="71"/>
      <c r="E6" s="71"/>
      <c r="F6" s="60"/>
      <c r="H6" s="9" t="s">
        <v>39</v>
      </c>
      <c r="I6" s="10" t="s">
        <v>12</v>
      </c>
      <c r="J6" s="11" t="s">
        <v>11</v>
      </c>
      <c r="K6" s="11" t="s">
        <v>12</v>
      </c>
      <c r="L6" s="12" t="s">
        <v>4</v>
      </c>
      <c r="M6" s="11" t="s">
        <v>12</v>
      </c>
      <c r="N6" s="13" t="s">
        <v>5</v>
      </c>
      <c r="P6" t="s">
        <v>13</v>
      </c>
      <c r="Q6" t="s">
        <v>14</v>
      </c>
      <c r="R6" t="s">
        <v>6</v>
      </c>
      <c r="S6" t="s">
        <v>7</v>
      </c>
      <c r="T6" t="s">
        <v>8</v>
      </c>
      <c r="U6" t="s">
        <v>9</v>
      </c>
      <c r="W6" s="69"/>
      <c r="X6" s="71"/>
      <c r="Y6" s="71"/>
      <c r="Z6" s="71"/>
      <c r="AA6" s="60"/>
    </row>
    <row r="7" spans="2:28" x14ac:dyDescent="0.35">
      <c r="B7" s="6" t="s">
        <v>15</v>
      </c>
      <c r="C7" t="s">
        <v>16</v>
      </c>
      <c r="D7" s="40">
        <v>500</v>
      </c>
      <c r="E7" s="40">
        <v>700</v>
      </c>
      <c r="F7" s="41">
        <v>700</v>
      </c>
      <c r="G7" s="1"/>
      <c r="H7" s="51">
        <v>400</v>
      </c>
      <c r="I7" s="5" t="str">
        <f>IF(H7="","",IF(H7&lt;D7,"Green",IF(H7&lt;(D7+(E7-D7)/3*1),"Yellow",IF(H7&lt;(D7+(E7-D7)/3*2),"Orange",IF(H7&lt;E7,"Brown","Red")))))</f>
        <v>Green</v>
      </c>
      <c r="J7" s="14">
        <v>510</v>
      </c>
      <c r="K7" s="4" t="str">
        <f t="shared" ref="K7:K18" si="0">IF(J7="","",IF(J7&lt;D7,"Green",IF(J7&lt;(D7+(E7-D7)/3*1),"Yellow",IF(J7&lt;(D7+(E7-D7)/3*2),"Orange",IF(J7&lt;E7,"Brown","Red")))))</f>
        <v>Yellow</v>
      </c>
      <c r="L7" s="3" t="str">
        <f>IF(OR(I7="",J7=""),"-",IF(I7=K7,"Correct",IF(OR(AND(I7="Green",J7&lt;D7+Q7),AND(I7="Yellow",J7&gt;D7-Q7,J7&lt;D7+P7+Q7),AND(I7="Orange",J7&gt;D7+P7-Q7,J7&lt;D7+P7*2+Q7),AND(I7="Brown",J7&gt;D7+P7*2-Q7,J7&lt;D7+P7*3+Q7),AND(I7="Red",J7&gt;D7+P7*3-Q7)),"In tolerance","Incorrect")))</f>
        <v>In tolerance</v>
      </c>
      <c r="M7" s="4" t="str">
        <f>IF(L7="","",IF(OR(L7="Correct",L7="In tolerance"),I7,K7))</f>
        <v>Green</v>
      </c>
      <c r="N7" s="15">
        <f>IF(M7="Green",100,IF(M7="Yellow",80,IF(M7="Orange",40,IF(M7="Brown",20,0))))</f>
        <v>100</v>
      </c>
      <c r="O7" s="1"/>
      <c r="P7" s="1">
        <f t="shared" ref="P7:P18" si="1">(E7-D7)/3</f>
        <v>66.666666666666671</v>
      </c>
      <c r="Q7" s="1">
        <f>P7*$Q$5</f>
        <v>16.666666666666668</v>
      </c>
      <c r="R7" s="1">
        <f t="shared" ref="R7:R18" si="2">D7</f>
        <v>500</v>
      </c>
      <c r="S7" s="1">
        <f>R7+$P7</f>
        <v>566.66666666666663</v>
      </c>
      <c r="T7" s="1">
        <f>S7+$P7</f>
        <v>633.33333333333326</v>
      </c>
      <c r="U7" s="1">
        <f>T7+$P7</f>
        <v>699.99999999999989</v>
      </c>
      <c r="V7" s="1"/>
      <c r="W7" s="21" t="str">
        <f t="shared" ref="W7:W12" si="3">IF(I7="",_xlfn.CONCAT("&lt; ",TEXT(R7,"0.00")),_xlfn.CONCAT("&lt; ",TEXT(R7+$Q7,"0.00")))</f>
        <v>&lt; 516.67</v>
      </c>
      <c r="X7" s="22" t="str">
        <f t="shared" ref="X7:Z12" si="4">IF($I7="",_xlfn.CONCAT(TEXT(R7,"0.00")," - ",TEXT(S7,"0.00")),_xlfn.CONCAT(TEXT(R7-$Q7,"0.00")," - ",TEXT(S7+$Q7,"0.00")))</f>
        <v>483.33 - 583.33</v>
      </c>
      <c r="Y7" s="23" t="str">
        <f t="shared" si="4"/>
        <v>550.00 - 650.00</v>
      </c>
      <c r="Z7" s="24" t="str">
        <f t="shared" si="4"/>
        <v>616.67 - 716.67</v>
      </c>
      <c r="AA7" s="25" t="str">
        <f t="shared" ref="AA7:AA12" si="5">IF(I7="",_xlfn.CONCAT("&gt;=",TEXT(U7,"0.00")),_xlfn.CONCAT("&gt;=",TEXT(U7-$Q7,"0.00")))</f>
        <v>&gt;=683.33</v>
      </c>
      <c r="AB7" s="4"/>
    </row>
    <row r="8" spans="2:28" x14ac:dyDescent="0.35">
      <c r="B8" s="6"/>
      <c r="C8" t="s">
        <v>17</v>
      </c>
      <c r="D8" s="40">
        <v>72</v>
      </c>
      <c r="E8" s="40">
        <v>80</v>
      </c>
      <c r="F8" s="41">
        <v>80</v>
      </c>
      <c r="G8" s="1"/>
      <c r="H8" s="51">
        <v>73</v>
      </c>
      <c r="I8" s="5" t="str">
        <f t="shared" ref="I8:I18" si="6">IF(H8="","",IF(H8&lt;D8,"Green",IF(H8&lt;(D8+(E8-D8)/3*1),"Yellow",IF(H8&lt;(D8+(E8-D8)/3*2),"Orange",IF(H8&lt;E8,"Brown","Red")))))</f>
        <v>Yellow</v>
      </c>
      <c r="J8" s="14">
        <v>71.34</v>
      </c>
      <c r="K8" s="4" t="str">
        <f t="shared" si="0"/>
        <v>Green</v>
      </c>
      <c r="L8" s="3" t="str">
        <f t="shared" ref="L8:L18" si="7">IF(OR(I8="",J8=""),"-",IF(I8=K8,"Correct",IF(OR(AND(I8="Green",J8&lt;D8+Q8),AND(I8="Yellow",J8&gt;D8-Q8,J8&lt;D8+P8+Q8),AND(I8="Orange",J8&gt;D8+P8-Q8,J8&lt;D8+P8*2+Q8),AND(I8="Brown",J8&gt;D8+P8*2-Q8,J8&lt;D8+P8*3+Q8),AND(I8="Red",J8&gt;D8+P8*3-Q8)),"In tolerance","Incorrect")))</f>
        <v>In tolerance</v>
      </c>
      <c r="M8" s="4" t="str">
        <f t="shared" ref="M8:M18" si="8">IF(L8="","",IF(OR(L8="Correct",L8="In tolerance"),I8,K8))</f>
        <v>Yellow</v>
      </c>
      <c r="N8" s="15">
        <f t="shared" ref="N8:N18" si="9">IF(M8="Green",100,IF(M8="Yellow",80,IF(M8="Orange",40,IF(M8="Brown",20,0))))</f>
        <v>80</v>
      </c>
      <c r="O8" s="1"/>
      <c r="P8" s="1">
        <f t="shared" si="1"/>
        <v>2.6666666666666665</v>
      </c>
      <c r="Q8" s="1">
        <f t="shared" ref="Q8:Q18" si="10">P8*$Q$5</f>
        <v>0.66666666666666663</v>
      </c>
      <c r="R8" s="1">
        <f t="shared" si="2"/>
        <v>72</v>
      </c>
      <c r="S8" s="1">
        <f t="shared" ref="S8:U8" si="11">R8+$P8</f>
        <v>74.666666666666671</v>
      </c>
      <c r="T8" s="1">
        <f t="shared" si="11"/>
        <v>77.333333333333343</v>
      </c>
      <c r="U8" s="1">
        <f t="shared" si="11"/>
        <v>80.000000000000014</v>
      </c>
      <c r="V8" s="1"/>
      <c r="W8" s="21" t="str">
        <f t="shared" si="3"/>
        <v>&lt; 72.67</v>
      </c>
      <c r="X8" s="22" t="str">
        <f t="shared" si="4"/>
        <v>71.33 - 75.33</v>
      </c>
      <c r="Y8" s="23" t="str">
        <f t="shared" si="4"/>
        <v>74.00 - 78.00</v>
      </c>
      <c r="Z8" s="24" t="str">
        <f t="shared" si="4"/>
        <v>76.67 - 80.67</v>
      </c>
      <c r="AA8" s="25" t="str">
        <f t="shared" si="5"/>
        <v>&gt;=79.33</v>
      </c>
      <c r="AB8" s="4"/>
    </row>
    <row r="9" spans="2:28" x14ac:dyDescent="0.35">
      <c r="B9" s="6"/>
      <c r="C9" t="s">
        <v>18</v>
      </c>
      <c r="D9" s="40">
        <v>1.9</v>
      </c>
      <c r="E9" s="40">
        <v>3.1</v>
      </c>
      <c r="F9" s="41">
        <v>3.1</v>
      </c>
      <c r="G9" s="1"/>
      <c r="H9" s="51"/>
      <c r="I9" s="5" t="str">
        <f t="shared" si="6"/>
        <v/>
      </c>
      <c r="J9" s="14"/>
      <c r="K9" s="4" t="str">
        <f t="shared" si="0"/>
        <v/>
      </c>
      <c r="L9" s="3" t="str">
        <f t="shared" si="7"/>
        <v>-</v>
      </c>
      <c r="M9" s="4" t="str">
        <f t="shared" si="8"/>
        <v/>
      </c>
      <c r="N9" s="15">
        <f t="shared" si="9"/>
        <v>0</v>
      </c>
      <c r="O9" s="1"/>
      <c r="P9" s="1">
        <f t="shared" si="1"/>
        <v>0.40000000000000008</v>
      </c>
      <c r="Q9" s="1">
        <f t="shared" si="10"/>
        <v>0.10000000000000002</v>
      </c>
      <c r="R9" s="1">
        <f t="shared" si="2"/>
        <v>1.9</v>
      </c>
      <c r="S9" s="1">
        <f t="shared" ref="S9:U9" si="12">R9+$P9</f>
        <v>2.2999999999999998</v>
      </c>
      <c r="T9" s="1">
        <f t="shared" si="12"/>
        <v>2.6999999999999997</v>
      </c>
      <c r="U9" s="1">
        <f t="shared" si="12"/>
        <v>3.0999999999999996</v>
      </c>
      <c r="V9" s="1"/>
      <c r="W9" s="21" t="str">
        <f t="shared" si="3"/>
        <v>&lt; 1.90</v>
      </c>
      <c r="X9" s="22" t="str">
        <f t="shared" si="4"/>
        <v>1.90 - 2.30</v>
      </c>
      <c r="Y9" s="23" t="str">
        <f t="shared" si="4"/>
        <v>2.30 - 2.70</v>
      </c>
      <c r="Z9" s="24" t="str">
        <f t="shared" si="4"/>
        <v>2.70 - 3.10</v>
      </c>
      <c r="AA9" s="25" t="str">
        <f t="shared" si="5"/>
        <v>&gt;=3.10</v>
      </c>
      <c r="AB9" s="4"/>
    </row>
    <row r="10" spans="2:28" x14ac:dyDescent="0.35">
      <c r="B10" s="6"/>
      <c r="C10" t="s">
        <v>19</v>
      </c>
      <c r="D10" s="40">
        <v>2.7</v>
      </c>
      <c r="E10" s="40">
        <v>3.3</v>
      </c>
      <c r="F10" s="41">
        <v>3.3</v>
      </c>
      <c r="G10" s="1"/>
      <c r="H10" s="51"/>
      <c r="I10" s="5" t="str">
        <f t="shared" si="6"/>
        <v/>
      </c>
      <c r="J10" s="14"/>
      <c r="K10" s="4" t="str">
        <f t="shared" si="0"/>
        <v/>
      </c>
      <c r="L10" s="3" t="str">
        <f t="shared" si="7"/>
        <v>-</v>
      </c>
      <c r="M10" s="4" t="str">
        <f t="shared" si="8"/>
        <v/>
      </c>
      <c r="N10" s="15">
        <f t="shared" si="9"/>
        <v>0</v>
      </c>
      <c r="O10" s="1"/>
      <c r="P10" s="1">
        <f t="shared" si="1"/>
        <v>0.19999999999999987</v>
      </c>
      <c r="Q10" s="1">
        <f t="shared" si="10"/>
        <v>4.9999999999999968E-2</v>
      </c>
      <c r="R10" s="1">
        <f t="shared" si="2"/>
        <v>2.7</v>
      </c>
      <c r="S10" s="1">
        <f t="shared" ref="S10:U10" si="13">R10+$P10</f>
        <v>2.9</v>
      </c>
      <c r="T10" s="1">
        <f t="shared" si="13"/>
        <v>3.0999999999999996</v>
      </c>
      <c r="U10" s="1">
        <f t="shared" si="13"/>
        <v>3.2999999999999994</v>
      </c>
      <c r="V10" s="1"/>
      <c r="W10" s="21" t="str">
        <f t="shared" si="3"/>
        <v>&lt; 2.70</v>
      </c>
      <c r="X10" s="22" t="str">
        <f t="shared" si="4"/>
        <v>2.70 - 2.90</v>
      </c>
      <c r="Y10" s="23" t="str">
        <f t="shared" si="4"/>
        <v>2.90 - 3.10</v>
      </c>
      <c r="Z10" s="24" t="str">
        <f t="shared" si="4"/>
        <v>3.10 - 3.30</v>
      </c>
      <c r="AA10" s="25" t="str">
        <f t="shared" si="5"/>
        <v>&gt;=3.30</v>
      </c>
      <c r="AB10" s="4"/>
    </row>
    <row r="11" spans="2:28" x14ac:dyDescent="0.35">
      <c r="B11" s="31"/>
      <c r="C11" s="32" t="s">
        <v>20</v>
      </c>
      <c r="D11" s="42">
        <v>42</v>
      </c>
      <c r="E11" s="42">
        <v>57</v>
      </c>
      <c r="F11" s="43">
        <v>57</v>
      </c>
      <c r="G11" s="1"/>
      <c r="H11" s="51"/>
      <c r="I11" s="5" t="str">
        <f t="shared" si="6"/>
        <v/>
      </c>
      <c r="J11" s="14"/>
      <c r="K11" s="4" t="str">
        <f t="shared" si="0"/>
        <v/>
      </c>
      <c r="L11" s="3" t="str">
        <f t="shared" si="7"/>
        <v>-</v>
      </c>
      <c r="M11" s="4" t="str">
        <f t="shared" si="8"/>
        <v/>
      </c>
      <c r="N11" s="15">
        <f t="shared" si="9"/>
        <v>0</v>
      </c>
      <c r="O11" s="1"/>
      <c r="P11" s="1">
        <f t="shared" si="1"/>
        <v>5</v>
      </c>
      <c r="Q11" s="1">
        <f t="shared" si="10"/>
        <v>1.25</v>
      </c>
      <c r="R11" s="1">
        <f t="shared" si="2"/>
        <v>42</v>
      </c>
      <c r="S11" s="1">
        <f t="shared" ref="S11:U11" si="14">R11+$P11</f>
        <v>47</v>
      </c>
      <c r="T11" s="1">
        <f t="shared" si="14"/>
        <v>52</v>
      </c>
      <c r="U11" s="1">
        <f t="shared" si="14"/>
        <v>57</v>
      </c>
      <c r="V11" s="1"/>
      <c r="W11" s="21" t="str">
        <f t="shared" si="3"/>
        <v>&lt; 42.00</v>
      </c>
      <c r="X11" s="22" t="str">
        <f t="shared" si="4"/>
        <v>42.00 - 47.00</v>
      </c>
      <c r="Y11" s="23" t="str">
        <f t="shared" si="4"/>
        <v>47.00 - 52.00</v>
      </c>
      <c r="Z11" s="24" t="str">
        <f t="shared" si="4"/>
        <v>52.00 - 57.00</v>
      </c>
      <c r="AA11" s="25" t="str">
        <f t="shared" si="5"/>
        <v>&gt;=57.00</v>
      </c>
      <c r="AB11" s="4"/>
    </row>
    <row r="12" spans="2:28" x14ac:dyDescent="0.35">
      <c r="B12" s="33" t="s">
        <v>21</v>
      </c>
      <c r="C12" s="34" t="s">
        <v>22</v>
      </c>
      <c r="D12" s="44">
        <v>29</v>
      </c>
      <c r="E12" s="44">
        <v>54</v>
      </c>
      <c r="F12" s="45">
        <v>54</v>
      </c>
      <c r="G12" s="1"/>
      <c r="H12" s="51"/>
      <c r="I12" s="5" t="str">
        <f t="shared" si="6"/>
        <v/>
      </c>
      <c r="J12" s="14"/>
      <c r="K12" s="4" t="str">
        <f t="shared" si="0"/>
        <v/>
      </c>
      <c r="L12" s="3" t="str">
        <f t="shared" si="7"/>
        <v>-</v>
      </c>
      <c r="M12" s="4" t="str">
        <f t="shared" si="8"/>
        <v/>
      </c>
      <c r="N12" s="15">
        <f t="shared" si="9"/>
        <v>0</v>
      </c>
      <c r="O12" s="1"/>
      <c r="P12" s="1">
        <f t="shared" si="1"/>
        <v>8.3333333333333339</v>
      </c>
      <c r="Q12" s="1">
        <f t="shared" si="10"/>
        <v>2.0833333333333335</v>
      </c>
      <c r="R12" s="1">
        <f t="shared" si="2"/>
        <v>29</v>
      </c>
      <c r="S12" s="1">
        <f t="shared" ref="S12:U12" si="15">R12+$P12</f>
        <v>37.333333333333336</v>
      </c>
      <c r="T12" s="1">
        <f t="shared" si="15"/>
        <v>45.666666666666671</v>
      </c>
      <c r="U12" s="1">
        <f t="shared" si="15"/>
        <v>54.000000000000007</v>
      </c>
      <c r="V12" s="1"/>
      <c r="W12" s="21" t="str">
        <f t="shared" si="3"/>
        <v>&lt; 29.00</v>
      </c>
      <c r="X12" s="22" t="str">
        <f t="shared" si="4"/>
        <v>29.00 - 37.33</v>
      </c>
      <c r="Y12" s="23" t="str">
        <f t="shared" si="4"/>
        <v>37.33 - 45.67</v>
      </c>
      <c r="Z12" s="24" t="str">
        <f t="shared" si="4"/>
        <v>45.67 - 54.00</v>
      </c>
      <c r="AA12" s="25" t="str">
        <f t="shared" si="5"/>
        <v>&gt;=54.00</v>
      </c>
      <c r="AB12" s="4"/>
    </row>
    <row r="13" spans="2:28" x14ac:dyDescent="0.35">
      <c r="B13" s="31"/>
      <c r="C13" s="32" t="s">
        <v>23</v>
      </c>
      <c r="D13" s="42"/>
      <c r="E13" s="42">
        <v>88</v>
      </c>
      <c r="F13" s="43"/>
      <c r="G13" s="1"/>
      <c r="H13" s="51"/>
      <c r="I13" s="5" t="str">
        <f t="shared" si="6"/>
        <v/>
      </c>
      <c r="J13" s="14"/>
      <c r="K13" s="4" t="str">
        <f t="shared" si="0"/>
        <v/>
      </c>
      <c r="L13" s="3" t="str">
        <f t="shared" si="7"/>
        <v>-</v>
      </c>
      <c r="M13" s="4" t="str">
        <f t="shared" si="8"/>
        <v/>
      </c>
      <c r="N13" s="15">
        <f t="shared" si="9"/>
        <v>0</v>
      </c>
      <c r="O13" s="1"/>
      <c r="P13" s="1">
        <f t="shared" si="1"/>
        <v>29.333333333333332</v>
      </c>
      <c r="Q13" s="1">
        <f t="shared" si="10"/>
        <v>7.333333333333333</v>
      </c>
      <c r="R13" s="1">
        <f t="shared" si="2"/>
        <v>0</v>
      </c>
      <c r="S13" s="1">
        <f t="shared" ref="S13:U13" si="16">R13+$P13</f>
        <v>29.333333333333332</v>
      </c>
      <c r="T13" s="1">
        <f t="shared" si="16"/>
        <v>58.666666666666664</v>
      </c>
      <c r="U13" s="1">
        <f t="shared" si="16"/>
        <v>88</v>
      </c>
      <c r="V13" s="1"/>
      <c r="W13" s="21"/>
      <c r="X13" s="22"/>
      <c r="Y13" s="23"/>
      <c r="Z13" s="24"/>
      <c r="AA13" s="25"/>
      <c r="AB13" s="4"/>
    </row>
    <row r="14" spans="2:28" x14ac:dyDescent="0.35">
      <c r="B14" s="33" t="s">
        <v>24</v>
      </c>
      <c r="C14" s="34" t="s">
        <v>25</v>
      </c>
      <c r="D14" s="44">
        <v>3.3</v>
      </c>
      <c r="E14" s="44">
        <v>4.0999999999999996</v>
      </c>
      <c r="F14" s="45"/>
      <c r="G14" s="1"/>
      <c r="H14" s="51"/>
      <c r="I14" s="5" t="str">
        <f t="shared" si="6"/>
        <v/>
      </c>
      <c r="J14" s="14"/>
      <c r="K14" s="4" t="str">
        <f t="shared" si="0"/>
        <v/>
      </c>
      <c r="L14" s="3" t="str">
        <f t="shared" si="7"/>
        <v>-</v>
      </c>
      <c r="M14" s="4" t="str">
        <f t="shared" si="8"/>
        <v/>
      </c>
      <c r="N14" s="15">
        <f t="shared" si="9"/>
        <v>0</v>
      </c>
      <c r="O14" s="1"/>
      <c r="P14" s="1">
        <f t="shared" si="1"/>
        <v>0.26666666666666661</v>
      </c>
      <c r="Q14" s="1">
        <f t="shared" si="10"/>
        <v>6.6666666666666652E-2</v>
      </c>
      <c r="R14" s="1">
        <f t="shared" si="2"/>
        <v>3.3</v>
      </c>
      <c r="S14" s="1">
        <f t="shared" ref="S14:U14" si="17">R14+$P14</f>
        <v>3.5666666666666664</v>
      </c>
      <c r="T14" s="1">
        <f t="shared" si="17"/>
        <v>3.833333333333333</v>
      </c>
      <c r="U14" s="1">
        <f t="shared" si="17"/>
        <v>4.0999999999999996</v>
      </c>
      <c r="V14" s="1"/>
      <c r="W14" s="21" t="str">
        <f>IF(I14="",_xlfn.CONCAT("&lt; ",TEXT(R14,"0.00")),_xlfn.CONCAT("&lt; ",TEXT(R14+$Q14,"0.00")))</f>
        <v>&lt; 3.30</v>
      </c>
      <c r="X14" s="22" t="str">
        <f t="shared" ref="X14:Z18" si="18">IF($I14="",_xlfn.CONCAT(TEXT(R14,"0.00")," - ",TEXT(S14,"0.00")),_xlfn.CONCAT(TEXT(R14-$Q14,"0.00")," - ",TEXT(S14+$Q14,"0.00")))</f>
        <v>3.30 - 3.57</v>
      </c>
      <c r="Y14" s="23" t="str">
        <f t="shared" si="18"/>
        <v>3.57 - 3.83</v>
      </c>
      <c r="Z14" s="24" t="str">
        <f t="shared" si="18"/>
        <v>3.83 - 4.10</v>
      </c>
      <c r="AA14" s="25" t="str">
        <f>IF(I14="",_xlfn.CONCAT("&gt;=",TEXT(U14,"0.00")),_xlfn.CONCAT("&gt;=",TEXT(U14-$Q14,"0.00")))</f>
        <v>&gt;=4.10</v>
      </c>
      <c r="AB14" s="4"/>
    </row>
    <row r="15" spans="2:28" x14ac:dyDescent="0.35">
      <c r="B15" s="6"/>
      <c r="C15" t="s">
        <v>26</v>
      </c>
      <c r="D15" s="40">
        <v>3.8</v>
      </c>
      <c r="E15" s="40">
        <v>9.1</v>
      </c>
      <c r="F15" s="41"/>
      <c r="G15" s="1"/>
      <c r="H15" s="51"/>
      <c r="I15" s="5" t="str">
        <f t="shared" si="6"/>
        <v/>
      </c>
      <c r="J15" s="14"/>
      <c r="K15" s="4" t="str">
        <f t="shared" si="0"/>
        <v/>
      </c>
      <c r="L15" s="3" t="str">
        <f t="shared" si="7"/>
        <v>-</v>
      </c>
      <c r="M15" s="4" t="str">
        <f t="shared" si="8"/>
        <v/>
      </c>
      <c r="N15" s="15">
        <f t="shared" si="9"/>
        <v>0</v>
      </c>
      <c r="O15" s="1"/>
      <c r="P15" s="1">
        <f t="shared" si="1"/>
        <v>1.7666666666666666</v>
      </c>
      <c r="Q15" s="1">
        <f t="shared" si="10"/>
        <v>0.44166666666666665</v>
      </c>
      <c r="R15" s="1">
        <f t="shared" si="2"/>
        <v>3.8</v>
      </c>
      <c r="S15" s="1">
        <f t="shared" ref="S15:U15" si="19">R15+$P15</f>
        <v>5.5666666666666664</v>
      </c>
      <c r="T15" s="1">
        <f t="shared" si="19"/>
        <v>7.333333333333333</v>
      </c>
      <c r="U15" s="1">
        <f t="shared" si="19"/>
        <v>9.1</v>
      </c>
      <c r="V15" s="1"/>
      <c r="W15" s="21" t="str">
        <f>IF(I15="",_xlfn.CONCAT("&lt; ",TEXT(R15,"0.00")),_xlfn.CONCAT("&lt; ",TEXT(R15+$Q15,"0.00")))</f>
        <v>&lt; 3.80</v>
      </c>
      <c r="X15" s="22" t="str">
        <f t="shared" si="18"/>
        <v>3.80 - 5.57</v>
      </c>
      <c r="Y15" s="23" t="str">
        <f t="shared" si="18"/>
        <v>5.57 - 7.33</v>
      </c>
      <c r="Z15" s="24" t="str">
        <f t="shared" si="18"/>
        <v>7.33 - 9.10</v>
      </c>
      <c r="AA15" s="25" t="str">
        <f>IF(I15="",_xlfn.CONCAT("&gt;=",TEXT(U15,"0.00")),_xlfn.CONCAT("&gt;=",TEXT(U15-$Q15,"0.00")))</f>
        <v>&gt;=9.10</v>
      </c>
      <c r="AB15" s="4"/>
    </row>
    <row r="16" spans="2:28" x14ac:dyDescent="0.35">
      <c r="B16" s="31"/>
      <c r="C16" s="32" t="s">
        <v>27</v>
      </c>
      <c r="D16" s="42">
        <v>6</v>
      </c>
      <c r="E16" s="42">
        <v>15</v>
      </c>
      <c r="F16" s="43"/>
      <c r="G16" s="1"/>
      <c r="H16" s="51"/>
      <c r="I16" s="5" t="str">
        <f t="shared" si="6"/>
        <v/>
      </c>
      <c r="J16" s="14"/>
      <c r="K16" s="4" t="str">
        <f t="shared" si="0"/>
        <v/>
      </c>
      <c r="L16" s="3" t="str">
        <f t="shared" si="7"/>
        <v>-</v>
      </c>
      <c r="M16" s="4" t="str">
        <f t="shared" si="8"/>
        <v/>
      </c>
      <c r="N16" s="15">
        <f t="shared" si="9"/>
        <v>0</v>
      </c>
      <c r="O16" s="1"/>
      <c r="P16" s="1">
        <f t="shared" si="1"/>
        <v>3</v>
      </c>
      <c r="Q16" s="1">
        <f t="shared" si="10"/>
        <v>0.75</v>
      </c>
      <c r="R16" s="1">
        <f t="shared" si="2"/>
        <v>6</v>
      </c>
      <c r="S16" s="1">
        <f t="shared" ref="S16:U18" si="20">R16+$P16</f>
        <v>9</v>
      </c>
      <c r="T16" s="1">
        <f t="shared" si="20"/>
        <v>12</v>
      </c>
      <c r="U16" s="1">
        <f t="shared" si="20"/>
        <v>15</v>
      </c>
      <c r="V16" s="1"/>
      <c r="W16" s="21" t="str">
        <f>IF(I16="",_xlfn.CONCAT("&lt; ",TEXT(R16,"0.00")),_xlfn.CONCAT("&lt; ",TEXT(R16+$Q16,"0.00")))</f>
        <v>&lt; 6.00</v>
      </c>
      <c r="X16" s="22" t="str">
        <f t="shared" si="18"/>
        <v>6.00 - 9.00</v>
      </c>
      <c r="Y16" s="23" t="str">
        <f t="shared" si="18"/>
        <v>9.00 - 12.00</v>
      </c>
      <c r="Z16" s="24" t="str">
        <f t="shared" si="18"/>
        <v>12.00 - 15.00</v>
      </c>
      <c r="AA16" s="25" t="str">
        <f>IF(I16="",_xlfn.CONCAT("&gt;=",TEXT(U16,"0.00")),_xlfn.CONCAT("&gt;=",TEXT(U16-$Q16,"0.00")))</f>
        <v>&gt;=15.00</v>
      </c>
      <c r="AB16" s="4"/>
    </row>
    <row r="17" spans="2:28" x14ac:dyDescent="0.35">
      <c r="B17" s="6" t="s">
        <v>28</v>
      </c>
      <c r="C17" t="s">
        <v>29</v>
      </c>
      <c r="D17" s="40">
        <v>0.4</v>
      </c>
      <c r="E17" s="40">
        <v>1.3</v>
      </c>
      <c r="F17" s="41"/>
      <c r="G17" s="1"/>
      <c r="H17" s="51"/>
      <c r="I17" s="5" t="str">
        <f t="shared" si="6"/>
        <v/>
      </c>
      <c r="J17" s="14"/>
      <c r="K17" s="4" t="str">
        <f t="shared" si="0"/>
        <v/>
      </c>
      <c r="L17" s="3" t="str">
        <f t="shared" si="7"/>
        <v>-</v>
      </c>
      <c r="M17" s="4" t="str">
        <f t="shared" si="8"/>
        <v/>
      </c>
      <c r="N17" s="15">
        <f t="shared" si="9"/>
        <v>0</v>
      </c>
      <c r="O17" s="1"/>
      <c r="P17" s="1">
        <f t="shared" si="1"/>
        <v>0.3</v>
      </c>
      <c r="Q17" s="1">
        <f t="shared" si="10"/>
        <v>7.4999999999999997E-2</v>
      </c>
      <c r="R17" s="1">
        <f t="shared" si="2"/>
        <v>0.4</v>
      </c>
      <c r="S17" s="1">
        <f t="shared" si="20"/>
        <v>0.7</v>
      </c>
      <c r="T17" s="1">
        <f t="shared" si="20"/>
        <v>1</v>
      </c>
      <c r="U17" s="1">
        <f t="shared" si="20"/>
        <v>1.3</v>
      </c>
      <c r="V17" s="1"/>
      <c r="W17" s="21" t="str">
        <f>IF(I17="",_xlfn.CONCAT("&lt; ",TEXT(R17,"0.00")),_xlfn.CONCAT("&lt; ",TEXT(R17+$Q17,"0.00")))</f>
        <v>&lt; 0.40</v>
      </c>
      <c r="X17" s="22" t="str">
        <f t="shared" si="18"/>
        <v>0.40 - 0.70</v>
      </c>
      <c r="Y17" s="23" t="str">
        <f t="shared" si="18"/>
        <v>0.70 - 1.00</v>
      </c>
      <c r="Z17" s="24" t="str">
        <f t="shared" si="18"/>
        <v>1.00 - 1.30</v>
      </c>
      <c r="AA17" s="25" t="str">
        <f>IF(I17="",_xlfn.CONCAT("&gt;=",TEXT(U17,"0.00")),_xlfn.CONCAT("&gt;=",TEXT(U17-$Q17,"0.00")))</f>
        <v>&gt;=1.30</v>
      </c>
      <c r="AB17" s="4"/>
    </row>
    <row r="18" spans="2:28" ht="15" thickBot="1" x14ac:dyDescent="0.4">
      <c r="B18" s="7"/>
      <c r="C18" s="8" t="s">
        <v>30</v>
      </c>
      <c r="D18" s="46">
        <v>2</v>
      </c>
      <c r="E18" s="46">
        <v>8</v>
      </c>
      <c r="F18" s="47"/>
      <c r="G18" s="1"/>
      <c r="H18" s="52"/>
      <c r="I18" s="16" t="str">
        <f t="shared" si="6"/>
        <v/>
      </c>
      <c r="J18" s="17"/>
      <c r="K18" s="18" t="str">
        <f t="shared" si="0"/>
        <v/>
      </c>
      <c r="L18" s="19" t="str">
        <f t="shared" si="7"/>
        <v>-</v>
      </c>
      <c r="M18" s="18" t="str">
        <f t="shared" si="8"/>
        <v/>
      </c>
      <c r="N18" s="20">
        <f t="shared" si="9"/>
        <v>0</v>
      </c>
      <c r="O18" s="1"/>
      <c r="P18" s="1">
        <f t="shared" si="1"/>
        <v>2</v>
      </c>
      <c r="Q18" s="1">
        <f t="shared" si="10"/>
        <v>0.5</v>
      </c>
      <c r="R18" s="1">
        <f t="shared" si="2"/>
        <v>2</v>
      </c>
      <c r="S18" s="1">
        <f t="shared" si="20"/>
        <v>4</v>
      </c>
      <c r="T18" s="1">
        <f t="shared" si="20"/>
        <v>6</v>
      </c>
      <c r="U18" s="1">
        <f t="shared" si="20"/>
        <v>8</v>
      </c>
      <c r="V18" s="1"/>
      <c r="W18" s="26" t="str">
        <f>IF(I18="",_xlfn.CONCAT("&lt; ",TEXT(R18,"0.00")),_xlfn.CONCAT("&lt; ",TEXT(R18+$Q18,"0.00")))</f>
        <v>&lt; 2.00</v>
      </c>
      <c r="X18" s="27" t="str">
        <f t="shared" si="18"/>
        <v>2.00 - 4.00</v>
      </c>
      <c r="Y18" s="28" t="str">
        <f t="shared" si="18"/>
        <v>4.00 - 6.00</v>
      </c>
      <c r="Z18" s="29" t="str">
        <f t="shared" si="18"/>
        <v>6.00 - 8.00</v>
      </c>
      <c r="AA18" s="30" t="str">
        <f>IF(I18="",_xlfn.CONCAT("&gt;=",TEXT(U18,"0.00")),_xlfn.CONCAT("&gt;=",TEXT(U18-$Q18,"0.00")))</f>
        <v>&gt;=8.00</v>
      </c>
      <c r="AB18" s="4"/>
    </row>
    <row r="20" spans="2:28" x14ac:dyDescent="0.35">
      <c r="B20" s="35"/>
      <c r="C20" s="36" t="s">
        <v>40</v>
      </c>
      <c r="D20" s="48"/>
      <c r="E20" s="48"/>
      <c r="F20" s="49"/>
      <c r="H20" s="37"/>
      <c r="I20" s="38"/>
      <c r="J20" s="38"/>
      <c r="K20" s="38"/>
      <c r="L20" s="38"/>
      <c r="M20" s="38"/>
      <c r="N20" s="39"/>
      <c r="W20" s="37"/>
      <c r="X20" s="38"/>
      <c r="Y20" s="38"/>
      <c r="Z20" s="38"/>
      <c r="AA20" s="39"/>
    </row>
    <row r="21" spans="2:28" x14ac:dyDescent="0.35">
      <c r="B21" s="6" t="s">
        <v>15</v>
      </c>
      <c r="C21" t="s">
        <v>16</v>
      </c>
      <c r="D21" s="40">
        <v>500</v>
      </c>
      <c r="E21" s="40">
        <v>700</v>
      </c>
      <c r="F21" s="41">
        <v>700</v>
      </c>
      <c r="G21" s="1"/>
      <c r="H21" s="51"/>
      <c r="I21" s="5" t="str">
        <f t="shared" ref="I21:I31" si="21">IF(H21="","",IF(H21&lt;D21,"Green",IF(H21&lt;(D21+(E21-D21)/3*1),"Yellow",IF(H21&lt;(D21+(E21-D21)/3*2),"Orange",IF(H21&lt;E21,"Brown","Red")))))</f>
        <v/>
      </c>
      <c r="J21" s="14"/>
      <c r="K21" s="4" t="str">
        <f t="shared" ref="K21:K31" si="22">IF(J21="","",IF(J21&lt;D21,"Green",IF(J21&lt;(D21+(E21-D21)/3*1),"Yellow",IF(J21&lt;(D21+(E21-D21)/3*2),"Orange",IF(J21&lt;E21,"Brown","Red")))))</f>
        <v/>
      </c>
      <c r="L21" s="3" t="str">
        <f t="shared" ref="L21:L31" si="23">IF(OR(I21="",J21=""),"-",IF(I21=K21,"Correct",IF(OR(AND(I21="Green",J21&lt;D21+Q21),AND(I21="Yellow",J21&gt;D21-Q21,J21&lt;D21+P21+Q21),AND(I21="Orange",J21&gt;D21+P21-Q21,J21&lt;D21+P21*2+Q21),AND(I21="Brown",J21&gt;D21+P21*2-Q21,J21&lt;D21+P21*3+Q21),AND(I21="Red",J21&gt;D21+P21*3-Q21)),"In tolerance","Incorrect")))</f>
        <v>-</v>
      </c>
      <c r="M21" s="4" t="str">
        <f>IF(L21="","",IF(OR(L21="Correct",L21="In tolerance"),I21,K21))</f>
        <v/>
      </c>
      <c r="N21" s="15">
        <f t="shared" ref="N21:N31" si="24">IF(M21="Green",100,IF(M21="Yellow",80,IF(M21="Orange",40,IF(M21="Brown",20,0))))</f>
        <v>0</v>
      </c>
      <c r="O21" s="1"/>
      <c r="P21" s="1">
        <f t="shared" ref="P21:P31" si="25">(E21-D21)/3</f>
        <v>66.666666666666671</v>
      </c>
      <c r="Q21" s="1">
        <f t="shared" ref="Q21:Q31" si="26">P21*$Q$5</f>
        <v>16.666666666666668</v>
      </c>
      <c r="R21" s="1">
        <f t="shared" ref="R21:R31" si="27">D21</f>
        <v>500</v>
      </c>
      <c r="S21" s="1">
        <f>R21+$P21</f>
        <v>566.66666666666663</v>
      </c>
      <c r="T21" s="1">
        <f>S21+$P21</f>
        <v>633.33333333333326</v>
      </c>
      <c r="U21" s="1">
        <f>T21+$P21</f>
        <v>699.99999999999989</v>
      </c>
      <c r="V21" s="1"/>
      <c r="W21" s="21" t="str">
        <f t="shared" ref="W21:W26" si="28">IF(I21="",_xlfn.CONCAT("&lt; ",TEXT(R21,"0.00")),_xlfn.CONCAT("&lt; ",TEXT(R21+$Q21,"0.00")))</f>
        <v>&lt; 500.00</v>
      </c>
      <c r="X21" s="22" t="str">
        <f t="shared" ref="X21:X26" si="29">IF($I21="",_xlfn.CONCAT(TEXT(R21,"0.00")," - ",TEXT(S21,"0.00")),_xlfn.CONCAT(TEXT(R21-$Q21,"0.00")," - ",TEXT(S21+$Q21,"0.00")))</f>
        <v>500.00 - 566.67</v>
      </c>
      <c r="Y21" s="23" t="str">
        <f t="shared" ref="Y21:Y26" si="30">IF($I21="",_xlfn.CONCAT(TEXT(S21,"0.00")," - ",TEXT(T21,"0.00")),_xlfn.CONCAT(TEXT(S21-$Q21,"0.00")," - ",TEXT(T21+$Q21,"0.00")))</f>
        <v>566.67 - 633.33</v>
      </c>
      <c r="Z21" s="24" t="str">
        <f t="shared" ref="Z21:Z26" si="31">IF($I21="",_xlfn.CONCAT(TEXT(T21,"0.00")," - ",TEXT(U21,"0.00")),_xlfn.CONCAT(TEXT(T21-$Q21,"0.00")," - ",TEXT(U21+$Q21,"0.00")))</f>
        <v>633.33 - 700.00</v>
      </c>
      <c r="AA21" s="25" t="str">
        <f t="shared" ref="AA21:AA26" si="32">IF(I21="",_xlfn.CONCAT("&gt;=",TEXT(U21,"0.00")),_xlfn.CONCAT("&gt;=",TEXT(U21-$Q21,"0.00")))</f>
        <v>&gt;=700.00</v>
      </c>
      <c r="AB21" s="4"/>
    </row>
    <row r="22" spans="2:28" x14ac:dyDescent="0.35">
      <c r="B22" s="6"/>
      <c r="C22" t="s">
        <v>17</v>
      </c>
      <c r="D22" s="40">
        <v>72</v>
      </c>
      <c r="E22" s="40">
        <v>80</v>
      </c>
      <c r="F22" s="41">
        <v>80</v>
      </c>
      <c r="G22" s="1"/>
      <c r="H22" s="51"/>
      <c r="I22" s="5" t="str">
        <f t="shared" si="21"/>
        <v/>
      </c>
      <c r="J22" s="14"/>
      <c r="K22" s="4" t="str">
        <f t="shared" si="22"/>
        <v/>
      </c>
      <c r="L22" s="3" t="str">
        <f t="shared" si="23"/>
        <v>-</v>
      </c>
      <c r="M22" s="4" t="str">
        <f t="shared" ref="M22:M31" si="33">IF(L22="","",IF(OR(L22="Correct",L22="In tolerance"),I22,K22))</f>
        <v/>
      </c>
      <c r="N22" s="15">
        <f t="shared" si="24"/>
        <v>0</v>
      </c>
      <c r="O22" s="1"/>
      <c r="P22" s="1">
        <f t="shared" si="25"/>
        <v>2.6666666666666665</v>
      </c>
      <c r="Q22" s="1">
        <f t="shared" si="26"/>
        <v>0.66666666666666663</v>
      </c>
      <c r="R22" s="1">
        <f t="shared" si="27"/>
        <v>72</v>
      </c>
      <c r="S22" s="1">
        <f t="shared" ref="S22:S31" si="34">R22+$P22</f>
        <v>74.666666666666671</v>
      </c>
      <c r="T22" s="1">
        <f t="shared" ref="T22:T31" si="35">S22+$P22</f>
        <v>77.333333333333343</v>
      </c>
      <c r="U22" s="1">
        <f t="shared" ref="U22:U31" si="36">T22+$P22</f>
        <v>80.000000000000014</v>
      </c>
      <c r="V22" s="1"/>
      <c r="W22" s="21" t="str">
        <f t="shared" si="28"/>
        <v>&lt; 72.00</v>
      </c>
      <c r="X22" s="22" t="str">
        <f t="shared" si="29"/>
        <v>72.00 - 74.67</v>
      </c>
      <c r="Y22" s="23" t="str">
        <f t="shared" si="30"/>
        <v>74.67 - 77.33</v>
      </c>
      <c r="Z22" s="24" t="str">
        <f t="shared" si="31"/>
        <v>77.33 - 80.00</v>
      </c>
      <c r="AA22" s="25" t="str">
        <f t="shared" si="32"/>
        <v>&gt;=80.00</v>
      </c>
      <c r="AB22" s="4"/>
    </row>
    <row r="23" spans="2:28" x14ac:dyDescent="0.35">
      <c r="B23" s="6"/>
      <c r="C23" t="s">
        <v>18</v>
      </c>
      <c r="D23" s="40">
        <v>1.2</v>
      </c>
      <c r="E23" s="40">
        <v>2</v>
      </c>
      <c r="F23" s="41" t="s">
        <v>31</v>
      </c>
      <c r="G23" s="1"/>
      <c r="H23" s="51"/>
      <c r="I23" s="5" t="str">
        <f t="shared" si="21"/>
        <v/>
      </c>
      <c r="J23" s="14"/>
      <c r="K23" s="4" t="str">
        <f t="shared" si="22"/>
        <v/>
      </c>
      <c r="L23" s="3" t="str">
        <f t="shared" si="23"/>
        <v>-</v>
      </c>
      <c r="M23" s="4" t="str">
        <f t="shared" si="33"/>
        <v/>
      </c>
      <c r="N23" s="15">
        <f t="shared" si="24"/>
        <v>0</v>
      </c>
      <c r="O23" s="1"/>
      <c r="P23" s="1">
        <f t="shared" si="25"/>
        <v>0.26666666666666666</v>
      </c>
      <c r="Q23" s="1">
        <f t="shared" si="26"/>
        <v>6.6666666666666666E-2</v>
      </c>
      <c r="R23" s="1">
        <f t="shared" si="27"/>
        <v>1.2</v>
      </c>
      <c r="S23" s="1">
        <f t="shared" si="34"/>
        <v>1.4666666666666666</v>
      </c>
      <c r="T23" s="1">
        <f t="shared" si="35"/>
        <v>1.7333333333333332</v>
      </c>
      <c r="U23" s="1">
        <f t="shared" si="36"/>
        <v>1.9999999999999998</v>
      </c>
      <c r="V23" s="1"/>
      <c r="W23" s="21" t="str">
        <f t="shared" si="28"/>
        <v>&lt; 1.20</v>
      </c>
      <c r="X23" s="22" t="str">
        <f t="shared" si="29"/>
        <v>1.20 - 1.47</v>
      </c>
      <c r="Y23" s="23" t="str">
        <f t="shared" si="30"/>
        <v>1.47 - 1.73</v>
      </c>
      <c r="Z23" s="24" t="str">
        <f t="shared" si="31"/>
        <v>1.73 - 2.00</v>
      </c>
      <c r="AA23" s="25" t="str">
        <f t="shared" si="32"/>
        <v>&gt;=2.00</v>
      </c>
      <c r="AB23" s="4"/>
    </row>
    <row r="24" spans="2:28" x14ac:dyDescent="0.35">
      <c r="B24" s="6"/>
      <c r="C24" t="s">
        <v>19</v>
      </c>
      <c r="D24" s="40">
        <v>1.7</v>
      </c>
      <c r="E24" s="40">
        <v>2.6</v>
      </c>
      <c r="F24" s="41" t="s">
        <v>32</v>
      </c>
      <c r="G24" s="1"/>
      <c r="H24" s="51"/>
      <c r="I24" s="5" t="str">
        <f t="shared" si="21"/>
        <v/>
      </c>
      <c r="J24" s="14"/>
      <c r="K24" s="4" t="str">
        <f t="shared" si="22"/>
        <v/>
      </c>
      <c r="L24" s="3" t="str">
        <f t="shared" si="23"/>
        <v>-</v>
      </c>
      <c r="M24" s="4" t="str">
        <f t="shared" si="33"/>
        <v/>
      </c>
      <c r="N24" s="15">
        <f t="shared" si="24"/>
        <v>0</v>
      </c>
      <c r="O24" s="1"/>
      <c r="P24" s="1">
        <f t="shared" si="25"/>
        <v>0.30000000000000004</v>
      </c>
      <c r="Q24" s="1">
        <f t="shared" si="26"/>
        <v>7.5000000000000011E-2</v>
      </c>
      <c r="R24" s="1">
        <f t="shared" si="27"/>
        <v>1.7</v>
      </c>
      <c r="S24" s="1">
        <f t="shared" si="34"/>
        <v>2</v>
      </c>
      <c r="T24" s="1">
        <f t="shared" si="35"/>
        <v>2.2999999999999998</v>
      </c>
      <c r="U24" s="1">
        <f t="shared" si="36"/>
        <v>2.5999999999999996</v>
      </c>
      <c r="V24" s="1"/>
      <c r="W24" s="21" t="str">
        <f t="shared" si="28"/>
        <v>&lt; 1.70</v>
      </c>
      <c r="X24" s="22" t="str">
        <f t="shared" si="29"/>
        <v>1.70 - 2.00</v>
      </c>
      <c r="Y24" s="23" t="str">
        <f t="shared" si="30"/>
        <v>2.00 - 2.30</v>
      </c>
      <c r="Z24" s="24" t="str">
        <f t="shared" si="31"/>
        <v>2.30 - 2.60</v>
      </c>
      <c r="AA24" s="25" t="str">
        <f t="shared" si="32"/>
        <v>&gt;=2.60</v>
      </c>
      <c r="AB24" s="4"/>
    </row>
    <row r="25" spans="2:28" x14ac:dyDescent="0.35">
      <c r="B25" s="31"/>
      <c r="C25" s="32" t="s">
        <v>20</v>
      </c>
      <c r="D25" s="42">
        <v>36</v>
      </c>
      <c r="E25" s="42">
        <v>49</v>
      </c>
      <c r="F25" s="43" t="s">
        <v>33</v>
      </c>
      <c r="G25" s="1"/>
      <c r="H25" s="51"/>
      <c r="I25" s="5" t="str">
        <f t="shared" si="21"/>
        <v/>
      </c>
      <c r="J25" s="14"/>
      <c r="K25" s="4" t="str">
        <f t="shared" si="22"/>
        <v/>
      </c>
      <c r="L25" s="3" t="str">
        <f t="shared" si="23"/>
        <v>-</v>
      </c>
      <c r="M25" s="4" t="str">
        <f t="shared" si="33"/>
        <v/>
      </c>
      <c r="N25" s="15">
        <f t="shared" si="24"/>
        <v>0</v>
      </c>
      <c r="O25" s="1"/>
      <c r="P25" s="1">
        <f t="shared" si="25"/>
        <v>4.333333333333333</v>
      </c>
      <c r="Q25" s="1">
        <f t="shared" si="26"/>
        <v>1.0833333333333333</v>
      </c>
      <c r="R25" s="1">
        <f t="shared" si="27"/>
        <v>36</v>
      </c>
      <c r="S25" s="1">
        <f t="shared" si="34"/>
        <v>40.333333333333336</v>
      </c>
      <c r="T25" s="1">
        <f t="shared" si="35"/>
        <v>44.666666666666671</v>
      </c>
      <c r="U25" s="1">
        <f t="shared" si="36"/>
        <v>49.000000000000007</v>
      </c>
      <c r="V25" s="1"/>
      <c r="W25" s="21" t="str">
        <f t="shared" si="28"/>
        <v>&lt; 36.00</v>
      </c>
      <c r="X25" s="22" t="str">
        <f t="shared" si="29"/>
        <v>36.00 - 40.33</v>
      </c>
      <c r="Y25" s="23" t="str">
        <f t="shared" si="30"/>
        <v>40.33 - 44.67</v>
      </c>
      <c r="Z25" s="24" t="str">
        <f t="shared" si="31"/>
        <v>44.67 - 49.00</v>
      </c>
      <c r="AA25" s="25" t="str">
        <f t="shared" si="32"/>
        <v>&gt;=49.00</v>
      </c>
      <c r="AB25" s="4"/>
    </row>
    <row r="26" spans="2:28" x14ac:dyDescent="0.35">
      <c r="B26" s="33" t="s">
        <v>21</v>
      </c>
      <c r="C26" s="34" t="s">
        <v>22</v>
      </c>
      <c r="D26" s="44">
        <v>18</v>
      </c>
      <c r="E26" s="44">
        <v>34</v>
      </c>
      <c r="F26" s="45">
        <v>34</v>
      </c>
      <c r="G26" s="1"/>
      <c r="H26" s="51"/>
      <c r="I26" s="5" t="str">
        <f t="shared" si="21"/>
        <v/>
      </c>
      <c r="J26" s="14"/>
      <c r="K26" s="4" t="str">
        <f t="shared" si="22"/>
        <v/>
      </c>
      <c r="L26" s="3" t="str">
        <f t="shared" si="23"/>
        <v>-</v>
      </c>
      <c r="M26" s="4" t="str">
        <f t="shared" si="33"/>
        <v/>
      </c>
      <c r="N26" s="15">
        <f t="shared" si="24"/>
        <v>0</v>
      </c>
      <c r="O26" s="1"/>
      <c r="P26" s="1">
        <f t="shared" si="25"/>
        <v>5.333333333333333</v>
      </c>
      <c r="Q26" s="1">
        <f t="shared" si="26"/>
        <v>1.3333333333333333</v>
      </c>
      <c r="R26" s="1">
        <f t="shared" si="27"/>
        <v>18</v>
      </c>
      <c r="S26" s="1">
        <f t="shared" si="34"/>
        <v>23.333333333333332</v>
      </c>
      <c r="T26" s="1">
        <f t="shared" si="35"/>
        <v>28.666666666666664</v>
      </c>
      <c r="U26" s="1">
        <f t="shared" si="36"/>
        <v>34</v>
      </c>
      <c r="V26" s="1"/>
      <c r="W26" s="21" t="str">
        <f t="shared" si="28"/>
        <v>&lt; 18.00</v>
      </c>
      <c r="X26" s="22" t="str">
        <f t="shared" si="29"/>
        <v>18.00 - 23.33</v>
      </c>
      <c r="Y26" s="23" t="str">
        <f t="shared" si="30"/>
        <v>23.33 - 28.67</v>
      </c>
      <c r="Z26" s="24" t="str">
        <f t="shared" si="31"/>
        <v>28.67 - 34.00</v>
      </c>
      <c r="AA26" s="25" t="str">
        <f t="shared" si="32"/>
        <v>&gt;=34.00</v>
      </c>
      <c r="AB26" s="4"/>
    </row>
    <row r="27" spans="2:28" x14ac:dyDescent="0.35">
      <c r="B27" s="31"/>
      <c r="C27" s="32" t="s">
        <v>34</v>
      </c>
      <c r="D27" s="42">
        <v>0.5</v>
      </c>
      <c r="E27" s="42">
        <v>1</v>
      </c>
      <c r="F27" s="43">
        <v>1</v>
      </c>
      <c r="G27" s="1"/>
      <c r="H27" s="51"/>
      <c r="I27" s="5" t="str">
        <f t="shared" si="21"/>
        <v/>
      </c>
      <c r="J27" s="14"/>
      <c r="K27" s="4" t="str">
        <f t="shared" si="22"/>
        <v/>
      </c>
      <c r="L27" s="3" t="str">
        <f t="shared" si="23"/>
        <v>-</v>
      </c>
      <c r="M27" s="4" t="str">
        <f t="shared" si="33"/>
        <v/>
      </c>
      <c r="N27" s="15">
        <f t="shared" si="24"/>
        <v>0</v>
      </c>
      <c r="O27" s="1"/>
      <c r="P27" s="1">
        <f t="shared" ref="P27" si="37">(E27-D27)/3</f>
        <v>0.16666666666666666</v>
      </c>
      <c r="Q27" s="1">
        <f t="shared" ref="Q27" si="38">P27*$Q$5</f>
        <v>4.1666666666666664E-2</v>
      </c>
      <c r="R27" s="1">
        <f t="shared" ref="R27" si="39">D27</f>
        <v>0.5</v>
      </c>
      <c r="S27" s="1">
        <f t="shared" ref="S27" si="40">R27+$P27</f>
        <v>0.66666666666666663</v>
      </c>
      <c r="T27" s="1">
        <f t="shared" ref="T27" si="41">S27+$P27</f>
        <v>0.83333333333333326</v>
      </c>
      <c r="U27" s="1">
        <f t="shared" ref="U27" si="42">T27+$P27</f>
        <v>0.99999999999999989</v>
      </c>
      <c r="V27" s="1"/>
      <c r="W27" s="21" t="str">
        <f t="shared" ref="W27" si="43">IF(I27="",_xlfn.CONCAT("&lt; ",TEXT(R27,"0.00")),_xlfn.CONCAT("&lt; ",TEXT(R27+$Q27,"0.00")))</f>
        <v>&lt; 0.50</v>
      </c>
      <c r="X27" s="22" t="str">
        <f t="shared" ref="X27" si="44">IF($I27="",_xlfn.CONCAT(TEXT(R27,"0.00")," - ",TEXT(S27,"0.00")),_xlfn.CONCAT(TEXT(R27-$Q27,"0.00")," - ",TEXT(S27+$Q27,"0.00")))</f>
        <v>0.50 - 0.67</v>
      </c>
      <c r="Y27" s="23" t="str">
        <f t="shared" ref="Y27" si="45">IF($I27="",_xlfn.CONCAT(TEXT(S27,"0.00")," - ",TEXT(T27,"0.00")),_xlfn.CONCAT(TEXT(S27-$Q27,"0.00")," - ",TEXT(T27+$Q27,"0.00")))</f>
        <v>0.67 - 0.83</v>
      </c>
      <c r="Z27" s="24" t="str">
        <f t="shared" ref="Z27" si="46">IF($I27="",_xlfn.CONCAT(TEXT(T27,"0.00")," - ",TEXT(U27,"0.00")),_xlfn.CONCAT(TEXT(T27-$Q27,"0.00")," - ",TEXT(U27+$Q27,"0.00")))</f>
        <v>0.83 - 1.00</v>
      </c>
      <c r="AA27" s="25" t="str">
        <f t="shared" ref="AA27" si="47">IF(I27="",_xlfn.CONCAT("&gt;=",TEXT(U27,"0.00")),_xlfn.CONCAT("&gt;=",TEXT(U27-$Q27,"0.00")))</f>
        <v>&gt;=1.00</v>
      </c>
      <c r="AB27" s="4"/>
    </row>
    <row r="28" spans="2:28" x14ac:dyDescent="0.35">
      <c r="B28" s="6" t="s">
        <v>24</v>
      </c>
      <c r="C28" t="s">
        <v>26</v>
      </c>
      <c r="D28" s="40">
        <v>2.6</v>
      </c>
      <c r="E28" s="40">
        <v>6.2</v>
      </c>
      <c r="F28" s="41"/>
      <c r="G28" s="1"/>
      <c r="H28" s="51"/>
      <c r="I28" s="5" t="str">
        <f t="shared" si="21"/>
        <v/>
      </c>
      <c r="J28" s="14"/>
      <c r="K28" s="4" t="str">
        <f t="shared" si="22"/>
        <v/>
      </c>
      <c r="L28" s="3" t="str">
        <f t="shared" si="23"/>
        <v>-</v>
      </c>
      <c r="M28" s="4" t="str">
        <f t="shared" si="33"/>
        <v/>
      </c>
      <c r="N28" s="15">
        <f t="shared" si="24"/>
        <v>0</v>
      </c>
      <c r="O28" s="1"/>
      <c r="P28" s="1">
        <f t="shared" si="25"/>
        <v>1.2</v>
      </c>
      <c r="Q28" s="1">
        <f t="shared" si="26"/>
        <v>0.3</v>
      </c>
      <c r="R28" s="1">
        <f t="shared" si="27"/>
        <v>2.6</v>
      </c>
      <c r="S28" s="1">
        <f t="shared" si="34"/>
        <v>3.8</v>
      </c>
      <c r="T28" s="1">
        <f t="shared" si="35"/>
        <v>5</v>
      </c>
      <c r="U28" s="1">
        <f t="shared" si="36"/>
        <v>6.2</v>
      </c>
      <c r="V28" s="1"/>
      <c r="W28" s="21" t="str">
        <f>IF(I28="",_xlfn.CONCAT("&lt; ",TEXT(R28,"0.00")),_xlfn.CONCAT("&lt; ",TEXT(R28+$Q28,"0.00")))</f>
        <v>&lt; 2.60</v>
      </c>
      <c r="X28" s="22" t="str">
        <f t="shared" ref="X28:X31" si="48">IF($I28="",_xlfn.CONCAT(TEXT(R28,"0.00")," - ",TEXT(S28,"0.00")),_xlfn.CONCAT(TEXT(R28-$Q28,"0.00")," - ",TEXT(S28+$Q28,"0.00")))</f>
        <v>2.60 - 3.80</v>
      </c>
      <c r="Y28" s="23" t="str">
        <f t="shared" ref="Y28:Y31" si="49">IF($I28="",_xlfn.CONCAT(TEXT(S28,"0.00")," - ",TEXT(T28,"0.00")),_xlfn.CONCAT(TEXT(S28-$Q28,"0.00")," - ",TEXT(T28+$Q28,"0.00")))</f>
        <v>3.80 - 5.00</v>
      </c>
      <c r="Z28" s="24" t="str">
        <f t="shared" ref="Z28:Z31" si="50">IF($I28="",_xlfn.CONCAT(TEXT(T28,"0.00")," - ",TEXT(U28,"0.00")),_xlfn.CONCAT(TEXT(T28-$Q28,"0.00")," - ",TEXT(U28+$Q28,"0.00")))</f>
        <v>5.00 - 6.20</v>
      </c>
      <c r="AA28" s="25" t="str">
        <f>IF(I28="",_xlfn.CONCAT("&gt;=",TEXT(U28,"0.00")),_xlfn.CONCAT("&gt;=",TEXT(U28-$Q28,"0.00")))</f>
        <v>&gt;=6.20</v>
      </c>
      <c r="AB28" s="4"/>
    </row>
    <row r="29" spans="2:28" x14ac:dyDescent="0.35">
      <c r="B29" s="31"/>
      <c r="C29" s="32" t="s">
        <v>27</v>
      </c>
      <c r="D29" s="42">
        <v>6</v>
      </c>
      <c r="E29" s="42">
        <v>15</v>
      </c>
      <c r="F29" s="43"/>
      <c r="G29" s="1"/>
      <c r="H29" s="51"/>
      <c r="I29" s="5" t="str">
        <f t="shared" si="21"/>
        <v/>
      </c>
      <c r="J29" s="14"/>
      <c r="K29" s="4" t="str">
        <f t="shared" si="22"/>
        <v/>
      </c>
      <c r="L29" s="3" t="str">
        <f t="shared" si="23"/>
        <v>-</v>
      </c>
      <c r="M29" s="4" t="str">
        <f t="shared" si="33"/>
        <v/>
      </c>
      <c r="N29" s="15">
        <f t="shared" si="24"/>
        <v>0</v>
      </c>
      <c r="O29" s="1"/>
      <c r="P29" s="1">
        <f t="shared" si="25"/>
        <v>3</v>
      </c>
      <c r="Q29" s="1">
        <f t="shared" si="26"/>
        <v>0.75</v>
      </c>
      <c r="R29" s="1">
        <f t="shared" si="27"/>
        <v>6</v>
      </c>
      <c r="S29" s="1">
        <f t="shared" si="34"/>
        <v>9</v>
      </c>
      <c r="T29" s="1">
        <f t="shared" si="35"/>
        <v>12</v>
      </c>
      <c r="U29" s="1">
        <f t="shared" si="36"/>
        <v>15</v>
      </c>
      <c r="V29" s="1"/>
      <c r="W29" s="21" t="str">
        <f>IF(I29="",_xlfn.CONCAT("&lt; ",TEXT(R29,"0.00")),_xlfn.CONCAT("&lt; ",TEXT(R29+$Q29,"0.00")))</f>
        <v>&lt; 6.00</v>
      </c>
      <c r="X29" s="22" t="str">
        <f t="shared" si="48"/>
        <v>6.00 - 9.00</v>
      </c>
      <c r="Y29" s="23" t="str">
        <f t="shared" si="49"/>
        <v>9.00 - 12.00</v>
      </c>
      <c r="Z29" s="24" t="str">
        <f t="shared" si="50"/>
        <v>12.00 - 15.00</v>
      </c>
      <c r="AA29" s="25" t="str">
        <f>IF(I29="",_xlfn.CONCAT("&gt;=",TEXT(U29,"0.00")),_xlfn.CONCAT("&gt;=",TEXT(U29-$Q29,"0.00")))</f>
        <v>&gt;=15.00</v>
      </c>
      <c r="AB29" s="4"/>
    </row>
    <row r="30" spans="2:28" x14ac:dyDescent="0.35">
      <c r="B30" s="6" t="s">
        <v>28</v>
      </c>
      <c r="C30" t="s">
        <v>29</v>
      </c>
      <c r="D30" s="40"/>
      <c r="E30" s="40">
        <v>1.3</v>
      </c>
      <c r="F30" s="41"/>
      <c r="G30" s="1"/>
      <c r="H30" s="51"/>
      <c r="I30" s="5" t="str">
        <f t="shared" si="21"/>
        <v/>
      </c>
      <c r="J30" s="14"/>
      <c r="K30" s="4" t="str">
        <f t="shared" si="22"/>
        <v/>
      </c>
      <c r="L30" s="3" t="str">
        <f t="shared" si="23"/>
        <v>-</v>
      </c>
      <c r="M30" s="4" t="str">
        <f t="shared" si="33"/>
        <v/>
      </c>
      <c r="N30" s="15">
        <f t="shared" si="24"/>
        <v>0</v>
      </c>
      <c r="O30" s="1"/>
      <c r="P30" s="1">
        <f t="shared" si="25"/>
        <v>0.43333333333333335</v>
      </c>
      <c r="Q30" s="1">
        <f t="shared" si="26"/>
        <v>0.10833333333333334</v>
      </c>
      <c r="R30" s="1">
        <f t="shared" si="27"/>
        <v>0</v>
      </c>
      <c r="S30" s="1">
        <f t="shared" si="34"/>
        <v>0.43333333333333335</v>
      </c>
      <c r="T30" s="1">
        <f t="shared" si="35"/>
        <v>0.8666666666666667</v>
      </c>
      <c r="U30" s="1">
        <f t="shared" si="36"/>
        <v>1.3</v>
      </c>
      <c r="V30" s="1"/>
      <c r="W30" s="21" t="str">
        <f>IF(I30="",_xlfn.CONCAT("&lt; ",TEXT(R30,"0.00")),_xlfn.CONCAT("&lt; ",TEXT(R30+$Q30,"0.00")))</f>
        <v>&lt; 0.00</v>
      </c>
      <c r="X30" s="22" t="str">
        <f t="shared" si="48"/>
        <v>0.00 - 0.43</v>
      </c>
      <c r="Y30" s="23" t="str">
        <f t="shared" si="49"/>
        <v>0.43 - 0.87</v>
      </c>
      <c r="Z30" s="24" t="str">
        <f t="shared" si="50"/>
        <v>0.87 - 1.30</v>
      </c>
      <c r="AA30" s="25" t="str">
        <f>IF(I30="",_xlfn.CONCAT("&gt;=",TEXT(U30,"0.00")),_xlfn.CONCAT("&gt;=",TEXT(U30-$Q30,"0.00")))</f>
        <v>&gt;=1.30</v>
      </c>
      <c r="AB30" s="4"/>
    </row>
    <row r="31" spans="2:28" ht="15" thickBot="1" x14ac:dyDescent="0.4">
      <c r="B31" s="7"/>
      <c r="C31" s="8" t="s">
        <v>30</v>
      </c>
      <c r="D31" s="46"/>
      <c r="E31" s="46">
        <v>8</v>
      </c>
      <c r="F31" s="47"/>
      <c r="G31" s="1"/>
      <c r="H31" s="52"/>
      <c r="I31" s="16" t="str">
        <f t="shared" si="21"/>
        <v/>
      </c>
      <c r="J31" s="17"/>
      <c r="K31" s="18" t="str">
        <f t="shared" si="22"/>
        <v/>
      </c>
      <c r="L31" s="19" t="str">
        <f t="shared" si="23"/>
        <v>-</v>
      </c>
      <c r="M31" s="18" t="str">
        <f t="shared" si="33"/>
        <v/>
      </c>
      <c r="N31" s="20">
        <f t="shared" si="24"/>
        <v>0</v>
      </c>
      <c r="O31" s="1"/>
      <c r="P31" s="1">
        <f t="shared" si="25"/>
        <v>2.6666666666666665</v>
      </c>
      <c r="Q31" s="1">
        <f t="shared" si="26"/>
        <v>0.66666666666666663</v>
      </c>
      <c r="R31" s="1">
        <f t="shared" si="27"/>
        <v>0</v>
      </c>
      <c r="S31" s="1">
        <f t="shared" si="34"/>
        <v>2.6666666666666665</v>
      </c>
      <c r="T31" s="1">
        <f t="shared" si="35"/>
        <v>5.333333333333333</v>
      </c>
      <c r="U31" s="1">
        <f t="shared" si="36"/>
        <v>8</v>
      </c>
      <c r="V31" s="1"/>
      <c r="W31" s="26" t="str">
        <f>IF(I31="",_xlfn.CONCAT("&lt; ",TEXT(R31,"0.00")),_xlfn.CONCAT("&lt; ",TEXT(R31+$Q31,"0.00")))</f>
        <v>&lt; 0.00</v>
      </c>
      <c r="X31" s="27" t="str">
        <f t="shared" si="48"/>
        <v>0.00 - 2.67</v>
      </c>
      <c r="Y31" s="28" t="str">
        <f t="shared" si="49"/>
        <v>2.67 - 5.33</v>
      </c>
      <c r="Z31" s="29" t="str">
        <f t="shared" si="50"/>
        <v>5.33 - 8.00</v>
      </c>
      <c r="AA31" s="30" t="str">
        <f>IF(I31="",_xlfn.CONCAT("&gt;=",TEXT(U31,"0.00")),_xlfn.CONCAT("&gt;=",TEXT(U31-$Q31,"0.00")))</f>
        <v>&gt;=8.00</v>
      </c>
      <c r="AB31" s="4"/>
    </row>
    <row r="33" spans="2:28" x14ac:dyDescent="0.35">
      <c r="B33" s="35"/>
      <c r="C33" s="36" t="s">
        <v>35</v>
      </c>
      <c r="D33" s="48"/>
      <c r="E33" s="48"/>
      <c r="F33" s="49"/>
      <c r="H33" s="37"/>
      <c r="I33" s="38"/>
      <c r="J33" s="38"/>
      <c r="K33" s="38"/>
      <c r="L33" s="38"/>
      <c r="M33" s="38"/>
      <c r="N33" s="39"/>
      <c r="W33" s="37"/>
      <c r="X33" s="38"/>
      <c r="Y33" s="38"/>
      <c r="Z33" s="38"/>
      <c r="AA33" s="39"/>
    </row>
    <row r="34" spans="2:28" x14ac:dyDescent="0.35">
      <c r="B34" s="6" t="s">
        <v>15</v>
      </c>
      <c r="C34" t="s">
        <v>16</v>
      </c>
      <c r="D34" s="40">
        <v>500</v>
      </c>
      <c r="E34" s="40">
        <v>700</v>
      </c>
      <c r="F34" s="41">
        <v>700</v>
      </c>
      <c r="G34" s="1"/>
      <c r="H34" s="51"/>
      <c r="I34" s="5" t="str">
        <f t="shared" ref="I34:I44" si="51">IF(H34="","",IF(H34&lt;D34,"Green",IF(H34&lt;(D34+(E34-D34)/3*1),"Yellow",IF(H34&lt;(D34+(E34-D34)/3*2),"Orange",IF(H34&lt;E34,"Brown","Red")))))</f>
        <v/>
      </c>
      <c r="J34" s="14"/>
      <c r="K34" s="4" t="str">
        <f t="shared" ref="K34:K44" si="52">IF(J34="","",IF(J34&lt;D34,"Green",IF(J34&lt;(D34+(E34-D34)/3*1),"Yellow",IF(J34&lt;(D34+(E34-D34)/3*2),"Orange",IF(J34&lt;E34,"Brown","Red")))))</f>
        <v/>
      </c>
      <c r="L34" s="3" t="str">
        <f t="shared" ref="L34:L44" si="53">IF(OR(I34="",J34=""),"-",IF(I34=K34,"Correct",IF(OR(AND(I34="Green",J34&lt;D34+Q34),AND(I34="Yellow",J34&gt;D34-Q34,J34&lt;D34+P34+Q34),AND(I34="Orange",J34&gt;D34+P34-Q34,J34&lt;D34+P34*2+Q34),AND(I34="Brown",J34&gt;D34+P34*2-Q34,J34&lt;D34+P34*3+Q34),AND(I34="Red",J34&gt;D34+P34*3-Q34)),"In tolerance","Incorrect")))</f>
        <v>-</v>
      </c>
      <c r="M34" s="4" t="str">
        <f>IF(L34="","",IF(OR(L34="Correct",L34="In tolerance"),I34,K34))</f>
        <v/>
      </c>
      <c r="N34" s="15">
        <f t="shared" ref="N34:N44" si="54">IF(M34="Green",100,IF(M34="Yellow",80,IF(M34="Orange",40,IF(M34="Brown",20,0))))</f>
        <v>0</v>
      </c>
      <c r="O34" s="1"/>
      <c r="P34" s="1">
        <f t="shared" ref="P34:P44" si="55">(E34-D34)/3</f>
        <v>66.666666666666671</v>
      </c>
      <c r="Q34" s="1">
        <f t="shared" ref="Q34:Q44" si="56">P34*$Q$5</f>
        <v>16.666666666666668</v>
      </c>
      <c r="R34" s="1">
        <f t="shared" ref="R34:R44" si="57">D34</f>
        <v>500</v>
      </c>
      <c r="S34" s="1">
        <f>R34+$P34</f>
        <v>566.66666666666663</v>
      </c>
      <c r="T34" s="1">
        <f>S34+$P34</f>
        <v>633.33333333333326</v>
      </c>
      <c r="U34" s="1">
        <f>T34+$P34</f>
        <v>699.99999999999989</v>
      </c>
      <c r="V34" s="1"/>
      <c r="W34" s="21" t="str">
        <f t="shared" ref="W34:W40" si="58">IF(I34="",_xlfn.CONCAT("&lt; ",TEXT(R34,"0.00")),_xlfn.CONCAT("&lt; ",TEXT(R34+$Q34,"0.00")))</f>
        <v>&lt; 500.00</v>
      </c>
      <c r="X34" s="22" t="str">
        <f t="shared" ref="X34:X40" si="59">IF($I34="",_xlfn.CONCAT(TEXT(R34,"0.00")," - ",TEXT(S34,"0.00")),_xlfn.CONCAT(TEXT(R34-$Q34,"0.00")," - ",TEXT(S34+$Q34,"0.00")))</f>
        <v>500.00 - 566.67</v>
      </c>
      <c r="Y34" s="23" t="str">
        <f t="shared" ref="Y34:Y40" si="60">IF($I34="",_xlfn.CONCAT(TEXT(S34,"0.00")," - ",TEXT(T34,"0.00")),_xlfn.CONCAT(TEXT(S34-$Q34,"0.00")," - ",TEXT(T34+$Q34,"0.00")))</f>
        <v>566.67 - 633.33</v>
      </c>
      <c r="Z34" s="24" t="str">
        <f t="shared" ref="Z34:Z40" si="61">IF($I34="",_xlfn.CONCAT(TEXT(T34,"0.00")," - ",TEXT(U34,"0.00")),_xlfn.CONCAT(TEXT(T34-$Q34,"0.00")," - ",TEXT(U34+$Q34,"0.00")))</f>
        <v>633.33 - 700.00</v>
      </c>
      <c r="AA34" s="25" t="str">
        <f t="shared" ref="AA34:AA40" si="62">IF(I34="",_xlfn.CONCAT("&gt;=",TEXT(U34,"0.00")),_xlfn.CONCAT("&gt;=",TEXT(U34-$Q34,"0.00")))</f>
        <v>&gt;=700.00</v>
      </c>
      <c r="AB34" s="4"/>
    </row>
    <row r="35" spans="2:28" x14ac:dyDescent="0.35">
      <c r="B35" s="6"/>
      <c r="C35" t="s">
        <v>17</v>
      </c>
      <c r="D35" s="40">
        <v>72</v>
      </c>
      <c r="E35" s="40">
        <v>80</v>
      </c>
      <c r="F35" s="41">
        <v>80</v>
      </c>
      <c r="G35" s="1"/>
      <c r="H35" s="51"/>
      <c r="I35" s="5" t="str">
        <f t="shared" si="51"/>
        <v/>
      </c>
      <c r="J35" s="14"/>
      <c r="K35" s="4" t="str">
        <f t="shared" si="52"/>
        <v/>
      </c>
      <c r="L35" s="3" t="str">
        <f t="shared" si="53"/>
        <v>-</v>
      </c>
      <c r="M35" s="4" t="str">
        <f t="shared" ref="M35:M44" si="63">IF(L35="","",IF(OR(L35="Correct",L35="In tolerance"),I35,K35))</f>
        <v/>
      </c>
      <c r="N35" s="15">
        <f t="shared" si="54"/>
        <v>0</v>
      </c>
      <c r="O35" s="1"/>
      <c r="P35" s="1">
        <f t="shared" si="55"/>
        <v>2.6666666666666665</v>
      </c>
      <c r="Q35" s="1">
        <f t="shared" si="56"/>
        <v>0.66666666666666663</v>
      </c>
      <c r="R35" s="1">
        <f t="shared" si="57"/>
        <v>72</v>
      </c>
      <c r="S35" s="1">
        <f t="shared" ref="S35:S44" si="64">R35+$P35</f>
        <v>74.666666666666671</v>
      </c>
      <c r="T35" s="1">
        <f t="shared" ref="T35:T44" si="65">S35+$P35</f>
        <v>77.333333333333343</v>
      </c>
      <c r="U35" s="1">
        <f t="shared" ref="U35:U44" si="66">T35+$P35</f>
        <v>80.000000000000014</v>
      </c>
      <c r="V35" s="1"/>
      <c r="W35" s="21" t="str">
        <f t="shared" si="58"/>
        <v>&lt; 72.00</v>
      </c>
      <c r="X35" s="22" t="str">
        <f t="shared" si="59"/>
        <v>72.00 - 74.67</v>
      </c>
      <c r="Y35" s="23" t="str">
        <f t="shared" si="60"/>
        <v>74.67 - 77.33</v>
      </c>
      <c r="Z35" s="24" t="str">
        <f t="shared" si="61"/>
        <v>77.33 - 80.00</v>
      </c>
      <c r="AA35" s="25" t="str">
        <f t="shared" si="62"/>
        <v>&gt;=80.00</v>
      </c>
      <c r="AB35" s="4"/>
    </row>
    <row r="36" spans="2:28" x14ac:dyDescent="0.35">
      <c r="B36" s="6"/>
      <c r="C36" t="s">
        <v>18</v>
      </c>
      <c r="D36" s="40">
        <v>1.9</v>
      </c>
      <c r="E36" s="40">
        <v>3.1</v>
      </c>
      <c r="F36" s="41">
        <v>3.1</v>
      </c>
      <c r="G36" s="1"/>
      <c r="H36" s="51"/>
      <c r="I36" s="5" t="str">
        <f t="shared" si="51"/>
        <v/>
      </c>
      <c r="J36" s="14"/>
      <c r="K36" s="4" t="str">
        <f t="shared" si="52"/>
        <v/>
      </c>
      <c r="L36" s="3" t="str">
        <f t="shared" si="53"/>
        <v>-</v>
      </c>
      <c r="M36" s="4" t="str">
        <f t="shared" si="63"/>
        <v/>
      </c>
      <c r="N36" s="15">
        <f t="shared" si="54"/>
        <v>0</v>
      </c>
      <c r="O36" s="1"/>
      <c r="P36" s="1">
        <f t="shared" si="55"/>
        <v>0.40000000000000008</v>
      </c>
      <c r="Q36" s="1">
        <f t="shared" si="56"/>
        <v>0.10000000000000002</v>
      </c>
      <c r="R36" s="1">
        <f t="shared" si="57"/>
        <v>1.9</v>
      </c>
      <c r="S36" s="1">
        <f t="shared" si="64"/>
        <v>2.2999999999999998</v>
      </c>
      <c r="T36" s="1">
        <f t="shared" si="65"/>
        <v>2.6999999999999997</v>
      </c>
      <c r="U36" s="1">
        <f t="shared" si="66"/>
        <v>3.0999999999999996</v>
      </c>
      <c r="V36" s="1"/>
      <c r="W36" s="21" t="str">
        <f t="shared" si="58"/>
        <v>&lt; 1.90</v>
      </c>
      <c r="X36" s="22" t="str">
        <f t="shared" si="59"/>
        <v>1.90 - 2.30</v>
      </c>
      <c r="Y36" s="23" t="str">
        <f t="shared" si="60"/>
        <v>2.30 - 2.70</v>
      </c>
      <c r="Z36" s="24" t="str">
        <f t="shared" si="61"/>
        <v>2.70 - 3.10</v>
      </c>
      <c r="AA36" s="25" t="str">
        <f t="shared" si="62"/>
        <v>&gt;=3.10</v>
      </c>
      <c r="AB36" s="4"/>
    </row>
    <row r="37" spans="2:28" x14ac:dyDescent="0.35">
      <c r="B37" s="6"/>
      <c r="C37" t="s">
        <v>19</v>
      </c>
      <c r="D37" s="40">
        <v>2.7</v>
      </c>
      <c r="E37" s="40">
        <v>3.3</v>
      </c>
      <c r="F37" s="41">
        <v>3.3</v>
      </c>
      <c r="G37" s="1"/>
      <c r="H37" s="51"/>
      <c r="I37" s="5" t="str">
        <f t="shared" si="51"/>
        <v/>
      </c>
      <c r="J37" s="14"/>
      <c r="K37" s="4" t="str">
        <f t="shared" si="52"/>
        <v/>
      </c>
      <c r="L37" s="3" t="str">
        <f t="shared" si="53"/>
        <v>-</v>
      </c>
      <c r="M37" s="4" t="str">
        <f t="shared" si="63"/>
        <v/>
      </c>
      <c r="N37" s="15">
        <f t="shared" si="54"/>
        <v>0</v>
      </c>
      <c r="O37" s="1"/>
      <c r="P37" s="1">
        <f t="shared" si="55"/>
        <v>0.19999999999999987</v>
      </c>
      <c r="Q37" s="1">
        <f t="shared" si="56"/>
        <v>4.9999999999999968E-2</v>
      </c>
      <c r="R37" s="1">
        <f t="shared" si="57"/>
        <v>2.7</v>
      </c>
      <c r="S37" s="1">
        <f t="shared" si="64"/>
        <v>2.9</v>
      </c>
      <c r="T37" s="1">
        <f t="shared" si="65"/>
        <v>3.0999999999999996</v>
      </c>
      <c r="U37" s="1">
        <f t="shared" si="66"/>
        <v>3.2999999999999994</v>
      </c>
      <c r="V37" s="1"/>
      <c r="W37" s="21" t="str">
        <f t="shared" si="58"/>
        <v>&lt; 2.70</v>
      </c>
      <c r="X37" s="22" t="str">
        <f t="shared" si="59"/>
        <v>2.70 - 2.90</v>
      </c>
      <c r="Y37" s="23" t="str">
        <f t="shared" si="60"/>
        <v>2.90 - 3.10</v>
      </c>
      <c r="Z37" s="24" t="str">
        <f t="shared" si="61"/>
        <v>3.10 - 3.30</v>
      </c>
      <c r="AA37" s="25" t="str">
        <f t="shared" si="62"/>
        <v>&gt;=3.30</v>
      </c>
      <c r="AB37" s="4"/>
    </row>
    <row r="38" spans="2:28" x14ac:dyDescent="0.35">
      <c r="B38" s="31"/>
      <c r="C38" s="32" t="s">
        <v>20</v>
      </c>
      <c r="D38" s="42">
        <v>42</v>
      </c>
      <c r="E38" s="42">
        <v>57</v>
      </c>
      <c r="F38" s="43">
        <v>57</v>
      </c>
      <c r="G38" s="1"/>
      <c r="H38" s="51"/>
      <c r="I38" s="5" t="str">
        <f t="shared" si="51"/>
        <v/>
      </c>
      <c r="J38" s="14"/>
      <c r="K38" s="4" t="str">
        <f t="shared" si="52"/>
        <v/>
      </c>
      <c r="L38" s="3" t="str">
        <f t="shared" si="53"/>
        <v>-</v>
      </c>
      <c r="M38" s="4" t="str">
        <f t="shared" si="63"/>
        <v/>
      </c>
      <c r="N38" s="15">
        <f t="shared" si="54"/>
        <v>0</v>
      </c>
      <c r="O38" s="1"/>
      <c r="P38" s="1">
        <f t="shared" si="55"/>
        <v>5</v>
      </c>
      <c r="Q38" s="1">
        <f t="shared" si="56"/>
        <v>1.25</v>
      </c>
      <c r="R38" s="1">
        <f t="shared" si="57"/>
        <v>42</v>
      </c>
      <c r="S38" s="1">
        <f t="shared" si="64"/>
        <v>47</v>
      </c>
      <c r="T38" s="1">
        <f t="shared" si="65"/>
        <v>52</v>
      </c>
      <c r="U38" s="1">
        <f t="shared" si="66"/>
        <v>57</v>
      </c>
      <c r="V38" s="1"/>
      <c r="W38" s="21" t="str">
        <f t="shared" si="58"/>
        <v>&lt; 42.00</v>
      </c>
      <c r="X38" s="22" t="str">
        <f t="shared" si="59"/>
        <v>42.00 - 47.00</v>
      </c>
      <c r="Y38" s="23" t="str">
        <f t="shared" si="60"/>
        <v>47.00 - 52.00</v>
      </c>
      <c r="Z38" s="24" t="str">
        <f t="shared" si="61"/>
        <v>52.00 - 57.00</v>
      </c>
      <c r="AA38" s="25" t="str">
        <f t="shared" si="62"/>
        <v>&gt;=57.00</v>
      </c>
      <c r="AB38" s="4"/>
    </row>
    <row r="39" spans="2:28" x14ac:dyDescent="0.35">
      <c r="B39" s="33" t="s">
        <v>21</v>
      </c>
      <c r="C39" s="34" t="s">
        <v>22</v>
      </c>
      <c r="D39" s="44">
        <v>20</v>
      </c>
      <c r="E39" s="44">
        <v>42</v>
      </c>
      <c r="F39" s="45">
        <v>42</v>
      </c>
      <c r="G39" s="1"/>
      <c r="H39" s="51"/>
      <c r="I39" s="5" t="str">
        <f t="shared" si="51"/>
        <v/>
      </c>
      <c r="J39" s="14"/>
      <c r="K39" s="4" t="str">
        <f t="shared" si="52"/>
        <v/>
      </c>
      <c r="L39" s="3" t="str">
        <f t="shared" si="53"/>
        <v>-</v>
      </c>
      <c r="M39" s="4" t="str">
        <f t="shared" si="63"/>
        <v/>
      </c>
      <c r="N39" s="15">
        <f t="shared" si="54"/>
        <v>0</v>
      </c>
      <c r="O39" s="1"/>
      <c r="P39" s="1">
        <f t="shared" si="55"/>
        <v>7.333333333333333</v>
      </c>
      <c r="Q39" s="1">
        <f t="shared" si="56"/>
        <v>1.8333333333333333</v>
      </c>
      <c r="R39" s="1">
        <f t="shared" si="57"/>
        <v>20</v>
      </c>
      <c r="S39" s="1">
        <f t="shared" si="64"/>
        <v>27.333333333333332</v>
      </c>
      <c r="T39" s="1">
        <f t="shared" si="65"/>
        <v>34.666666666666664</v>
      </c>
      <c r="U39" s="1">
        <f t="shared" si="66"/>
        <v>42</v>
      </c>
      <c r="V39" s="1"/>
      <c r="W39" s="21" t="str">
        <f t="shared" si="58"/>
        <v>&lt; 20.00</v>
      </c>
      <c r="X39" s="22" t="str">
        <f t="shared" si="59"/>
        <v>20.00 - 27.33</v>
      </c>
      <c r="Y39" s="23" t="str">
        <f t="shared" si="60"/>
        <v>27.33 - 34.67</v>
      </c>
      <c r="Z39" s="24" t="str">
        <f t="shared" si="61"/>
        <v>34.67 - 42.00</v>
      </c>
      <c r="AA39" s="25" t="str">
        <f t="shared" si="62"/>
        <v>&gt;=42.00</v>
      </c>
      <c r="AB39" s="4"/>
    </row>
    <row r="40" spans="2:28" x14ac:dyDescent="0.35">
      <c r="B40" s="31"/>
      <c r="C40" s="32" t="s">
        <v>34</v>
      </c>
      <c r="D40" s="42">
        <v>0.5</v>
      </c>
      <c r="E40" s="42">
        <v>1</v>
      </c>
      <c r="F40" s="43">
        <v>1</v>
      </c>
      <c r="G40" s="1"/>
      <c r="H40" s="51"/>
      <c r="I40" s="5" t="str">
        <f t="shared" si="51"/>
        <v/>
      </c>
      <c r="J40" s="14"/>
      <c r="K40" s="4" t="str">
        <f t="shared" si="52"/>
        <v/>
      </c>
      <c r="L40" s="3" t="str">
        <f t="shared" si="53"/>
        <v>-</v>
      </c>
      <c r="M40" s="4" t="str">
        <f t="shared" si="63"/>
        <v/>
      </c>
      <c r="N40" s="15">
        <f t="shared" si="54"/>
        <v>0</v>
      </c>
      <c r="O40" s="1"/>
      <c r="P40" s="1">
        <f t="shared" si="55"/>
        <v>0.16666666666666666</v>
      </c>
      <c r="Q40" s="1">
        <f t="shared" si="56"/>
        <v>4.1666666666666664E-2</v>
      </c>
      <c r="R40" s="1">
        <f t="shared" si="57"/>
        <v>0.5</v>
      </c>
      <c r="S40" s="1">
        <f t="shared" si="64"/>
        <v>0.66666666666666663</v>
      </c>
      <c r="T40" s="1">
        <f t="shared" si="65"/>
        <v>0.83333333333333326</v>
      </c>
      <c r="U40" s="1">
        <f t="shared" si="66"/>
        <v>0.99999999999999989</v>
      </c>
      <c r="V40" s="1"/>
      <c r="W40" s="21" t="str">
        <f t="shared" si="58"/>
        <v>&lt; 0.50</v>
      </c>
      <c r="X40" s="22" t="str">
        <f t="shared" si="59"/>
        <v>0.50 - 0.67</v>
      </c>
      <c r="Y40" s="23" t="str">
        <f t="shared" si="60"/>
        <v>0.67 - 0.83</v>
      </c>
      <c r="Z40" s="24" t="str">
        <f t="shared" si="61"/>
        <v>0.83 - 1.00</v>
      </c>
      <c r="AA40" s="25" t="str">
        <f t="shared" si="62"/>
        <v>&gt;=1.00</v>
      </c>
      <c r="AB40" s="4"/>
    </row>
    <row r="41" spans="2:28" x14ac:dyDescent="0.35">
      <c r="B41" s="6" t="s">
        <v>24</v>
      </c>
      <c r="C41" t="s">
        <v>26</v>
      </c>
      <c r="D41" s="40">
        <v>3.8</v>
      </c>
      <c r="E41" s="40">
        <v>9.1</v>
      </c>
      <c r="F41" s="41"/>
      <c r="G41" s="1"/>
      <c r="H41" s="51"/>
      <c r="I41" s="5" t="str">
        <f t="shared" si="51"/>
        <v/>
      </c>
      <c r="J41" s="14"/>
      <c r="K41" s="4" t="str">
        <f t="shared" si="52"/>
        <v/>
      </c>
      <c r="L41" s="3" t="str">
        <f t="shared" si="53"/>
        <v>-</v>
      </c>
      <c r="M41" s="4" t="str">
        <f t="shared" si="63"/>
        <v/>
      </c>
      <c r="N41" s="15">
        <f t="shared" si="54"/>
        <v>0</v>
      </c>
      <c r="O41" s="1"/>
      <c r="P41" s="1">
        <f t="shared" si="55"/>
        <v>1.7666666666666666</v>
      </c>
      <c r="Q41" s="1">
        <f t="shared" si="56"/>
        <v>0.44166666666666665</v>
      </c>
      <c r="R41" s="1">
        <f t="shared" si="57"/>
        <v>3.8</v>
      </c>
      <c r="S41" s="1">
        <f t="shared" si="64"/>
        <v>5.5666666666666664</v>
      </c>
      <c r="T41" s="1">
        <f t="shared" si="65"/>
        <v>7.333333333333333</v>
      </c>
      <c r="U41" s="1">
        <f t="shared" si="66"/>
        <v>9.1</v>
      </c>
      <c r="V41" s="1"/>
      <c r="W41" s="21" t="str">
        <f>IF(I41="",_xlfn.CONCAT("&lt; ",TEXT(R41,"0.00")),_xlfn.CONCAT("&lt; ",TEXT(R41+$Q41,"0.00")))</f>
        <v>&lt; 3.80</v>
      </c>
      <c r="X41" s="22" t="str">
        <f t="shared" ref="X41:X42" si="67">IF($I41="",_xlfn.CONCAT(TEXT(R41,"0.00")," - ",TEXT(S41,"0.00")),_xlfn.CONCAT(TEXT(R41-$Q41,"0.00")," - ",TEXT(S41+$Q41,"0.00")))</f>
        <v>3.80 - 5.57</v>
      </c>
      <c r="Y41" s="23" t="str">
        <f t="shared" ref="Y41:Y42" si="68">IF($I41="",_xlfn.CONCAT(TEXT(S41,"0.00")," - ",TEXT(T41,"0.00")),_xlfn.CONCAT(TEXT(S41-$Q41,"0.00")," - ",TEXT(T41+$Q41,"0.00")))</f>
        <v>5.57 - 7.33</v>
      </c>
      <c r="Z41" s="24" t="str">
        <f t="shared" ref="Z41:Z42" si="69">IF($I41="",_xlfn.CONCAT(TEXT(T41,"0.00")," - ",TEXT(U41,"0.00")),_xlfn.CONCAT(TEXT(T41-$Q41,"0.00")," - ",TEXT(U41+$Q41,"0.00")))</f>
        <v>7.33 - 9.10</v>
      </c>
      <c r="AA41" s="25" t="str">
        <f>IF(I41="",_xlfn.CONCAT("&gt;=",TEXT(U41,"0.00")),_xlfn.CONCAT("&gt;=",TEXT(U41-$Q41,"0.00")))</f>
        <v>&gt;=9.10</v>
      </c>
      <c r="AB41" s="4"/>
    </row>
    <row r="42" spans="2:28" x14ac:dyDescent="0.35">
      <c r="B42" s="31"/>
      <c r="C42" s="32" t="s">
        <v>27</v>
      </c>
      <c r="D42" s="42">
        <v>6</v>
      </c>
      <c r="E42" s="42">
        <v>15</v>
      </c>
      <c r="F42" s="43"/>
      <c r="G42" s="1"/>
      <c r="H42" s="51"/>
      <c r="I42" s="5" t="str">
        <f t="shared" si="51"/>
        <v/>
      </c>
      <c r="J42" s="14"/>
      <c r="K42" s="4" t="str">
        <f t="shared" si="52"/>
        <v/>
      </c>
      <c r="L42" s="3" t="str">
        <f t="shared" si="53"/>
        <v>-</v>
      </c>
      <c r="M42" s="4" t="str">
        <f t="shared" si="63"/>
        <v/>
      </c>
      <c r="N42" s="15">
        <f t="shared" si="54"/>
        <v>0</v>
      </c>
      <c r="O42" s="1"/>
      <c r="P42" s="1">
        <f t="shared" si="55"/>
        <v>3</v>
      </c>
      <c r="Q42" s="1">
        <f t="shared" si="56"/>
        <v>0.75</v>
      </c>
      <c r="R42" s="1">
        <f t="shared" si="57"/>
        <v>6</v>
      </c>
      <c r="S42" s="1">
        <f t="shared" si="64"/>
        <v>9</v>
      </c>
      <c r="T42" s="1">
        <f t="shared" si="65"/>
        <v>12</v>
      </c>
      <c r="U42" s="1">
        <f t="shared" si="66"/>
        <v>15</v>
      </c>
      <c r="V42" s="1"/>
      <c r="W42" s="21" t="str">
        <f>IF(I42="",_xlfn.CONCAT("&lt; ",TEXT(R42,"0.00")),_xlfn.CONCAT("&lt; ",TEXT(R42+$Q42,"0.00")))</f>
        <v>&lt; 6.00</v>
      </c>
      <c r="X42" s="22" t="str">
        <f t="shared" si="67"/>
        <v>6.00 - 9.00</v>
      </c>
      <c r="Y42" s="23" t="str">
        <f t="shared" si="68"/>
        <v>9.00 - 12.00</v>
      </c>
      <c r="Z42" s="24" t="str">
        <f t="shared" si="69"/>
        <v>12.00 - 15.00</v>
      </c>
      <c r="AA42" s="25" t="str">
        <f>IF(I42="",_xlfn.CONCAT("&gt;=",TEXT(U42,"0.00")),_xlfn.CONCAT("&gt;=",TEXT(U42-$Q42,"0.00")))</f>
        <v>&gt;=15.00</v>
      </c>
      <c r="AB42" s="4"/>
    </row>
    <row r="43" spans="2:28" x14ac:dyDescent="0.35">
      <c r="B43" s="6" t="s">
        <v>28</v>
      </c>
      <c r="C43" t="s">
        <v>29</v>
      </c>
      <c r="D43" s="40">
        <v>0.4</v>
      </c>
      <c r="E43" s="40">
        <v>1.3</v>
      </c>
      <c r="F43" s="41"/>
      <c r="G43" s="1"/>
      <c r="H43" s="51"/>
      <c r="I43" s="5" t="str">
        <f t="shared" si="51"/>
        <v/>
      </c>
      <c r="J43" s="14"/>
      <c r="K43" s="4" t="str">
        <f t="shared" si="52"/>
        <v/>
      </c>
      <c r="L43" s="3" t="str">
        <f t="shared" si="53"/>
        <v>-</v>
      </c>
      <c r="M43" s="4" t="str">
        <f t="shared" si="63"/>
        <v/>
      </c>
      <c r="N43" s="15">
        <f t="shared" si="54"/>
        <v>0</v>
      </c>
      <c r="O43" s="1"/>
      <c r="P43" s="1">
        <f t="shared" si="55"/>
        <v>0.3</v>
      </c>
      <c r="Q43" s="1">
        <f t="shared" si="56"/>
        <v>7.4999999999999997E-2</v>
      </c>
      <c r="R43" s="1">
        <f t="shared" si="57"/>
        <v>0.4</v>
      </c>
      <c r="S43" s="1">
        <f t="shared" si="64"/>
        <v>0.7</v>
      </c>
      <c r="T43" s="1">
        <f t="shared" si="65"/>
        <v>1</v>
      </c>
      <c r="U43" s="1">
        <f t="shared" si="66"/>
        <v>1.3</v>
      </c>
      <c r="V43" s="1"/>
      <c r="W43" s="21" t="str">
        <f>IF(I43="",_xlfn.CONCAT("&lt; ",TEXT(R43,"0.00")),_xlfn.CONCAT("&lt; ",TEXT(R43+$Q43,"0.00")))</f>
        <v>&lt; 0.40</v>
      </c>
      <c r="X43" s="22" t="str">
        <f t="shared" ref="X43:X44" si="70">IF($I43="",_xlfn.CONCAT(TEXT(R43,"0.00")," - ",TEXT(S43,"0.00")),_xlfn.CONCAT(TEXT(R43-$Q43,"0.00")," - ",TEXT(S43+$Q43,"0.00")))</f>
        <v>0.40 - 0.70</v>
      </c>
      <c r="Y43" s="23" t="str">
        <f t="shared" ref="Y43:Y44" si="71">IF($I43="",_xlfn.CONCAT(TEXT(S43,"0.00")," - ",TEXT(T43,"0.00")),_xlfn.CONCAT(TEXT(S43-$Q43,"0.00")," - ",TEXT(T43+$Q43,"0.00")))</f>
        <v>0.70 - 1.00</v>
      </c>
      <c r="Z43" s="24" t="str">
        <f t="shared" ref="Z43:Z44" si="72">IF($I43="",_xlfn.CONCAT(TEXT(T43,"0.00")," - ",TEXT(U43,"0.00")),_xlfn.CONCAT(TEXT(T43-$Q43,"0.00")," - ",TEXT(U43+$Q43,"0.00")))</f>
        <v>1.00 - 1.30</v>
      </c>
      <c r="AA43" s="25" t="str">
        <f>IF(I43="",_xlfn.CONCAT("&gt;=",TEXT(U43,"0.00")),_xlfn.CONCAT("&gt;=",TEXT(U43-$Q43,"0.00")))</f>
        <v>&gt;=1.30</v>
      </c>
      <c r="AB43" s="4"/>
    </row>
    <row r="44" spans="2:28" ht="15" thickBot="1" x14ac:dyDescent="0.4">
      <c r="B44" s="7"/>
      <c r="C44" s="8" t="s">
        <v>30</v>
      </c>
      <c r="D44" s="46">
        <v>2</v>
      </c>
      <c r="E44" s="46">
        <v>8</v>
      </c>
      <c r="F44" s="47"/>
      <c r="G44" s="1"/>
      <c r="H44" s="52"/>
      <c r="I44" s="16" t="str">
        <f t="shared" si="51"/>
        <v/>
      </c>
      <c r="J44" s="17"/>
      <c r="K44" s="18" t="str">
        <f t="shared" si="52"/>
        <v/>
      </c>
      <c r="L44" s="19" t="str">
        <f t="shared" si="53"/>
        <v>-</v>
      </c>
      <c r="M44" s="18" t="str">
        <f t="shared" si="63"/>
        <v/>
      </c>
      <c r="N44" s="20">
        <f t="shared" si="54"/>
        <v>0</v>
      </c>
      <c r="O44" s="1"/>
      <c r="P44" s="1">
        <f t="shared" si="55"/>
        <v>2</v>
      </c>
      <c r="Q44" s="1">
        <f t="shared" si="56"/>
        <v>0.5</v>
      </c>
      <c r="R44" s="1">
        <f t="shared" si="57"/>
        <v>2</v>
      </c>
      <c r="S44" s="1">
        <f t="shared" si="64"/>
        <v>4</v>
      </c>
      <c r="T44" s="1">
        <f t="shared" si="65"/>
        <v>6</v>
      </c>
      <c r="U44" s="1">
        <f t="shared" si="66"/>
        <v>8</v>
      </c>
      <c r="V44" s="1"/>
      <c r="W44" s="26" t="str">
        <f>IF(I44="",_xlfn.CONCAT("&lt; ",TEXT(R44,"0.00")),_xlfn.CONCAT("&lt; ",TEXT(R44+$Q44,"0.00")))</f>
        <v>&lt; 2.00</v>
      </c>
      <c r="X44" s="27" t="str">
        <f t="shared" si="70"/>
        <v>2.00 - 4.00</v>
      </c>
      <c r="Y44" s="28" t="str">
        <f t="shared" si="71"/>
        <v>4.00 - 6.00</v>
      </c>
      <c r="Z44" s="29" t="str">
        <f t="shared" si="72"/>
        <v>6.00 - 8.00</v>
      </c>
      <c r="AA44" s="30" t="str">
        <f>IF(I44="",_xlfn.CONCAT("&gt;=",TEXT(U44,"0.00")),_xlfn.CONCAT("&gt;=",TEXT(U44-$Q44,"0.00")))</f>
        <v>&gt;=8.00</v>
      </c>
      <c r="AB44" s="4"/>
    </row>
    <row r="46" spans="2:28" x14ac:dyDescent="0.35">
      <c r="B46" s="35"/>
      <c r="C46" s="36" t="s">
        <v>36</v>
      </c>
      <c r="D46" s="48"/>
      <c r="E46" s="48"/>
      <c r="F46" s="49"/>
      <c r="H46" s="37"/>
      <c r="I46" s="38"/>
      <c r="J46" s="38"/>
      <c r="K46" s="38"/>
      <c r="L46" s="38"/>
      <c r="M46" s="38"/>
      <c r="N46" s="39"/>
      <c r="W46" s="37"/>
      <c r="X46" s="38"/>
      <c r="Y46" s="38"/>
      <c r="Z46" s="38"/>
      <c r="AA46" s="39"/>
    </row>
    <row r="47" spans="2:28" x14ac:dyDescent="0.35">
      <c r="B47" s="6" t="s">
        <v>15</v>
      </c>
      <c r="C47" t="s">
        <v>16</v>
      </c>
      <c r="D47" s="40">
        <v>500</v>
      </c>
      <c r="E47" s="40">
        <v>700</v>
      </c>
      <c r="F47" s="41"/>
      <c r="G47" s="1"/>
      <c r="H47" s="51"/>
      <c r="I47" s="5" t="str">
        <f t="shared" ref="I47:I57" si="73">IF(H47="","",IF(H47&lt;D47,"Green",IF(H47&lt;(D47+(E47-D47)/3*1),"Yellow",IF(H47&lt;(D47+(E47-D47)/3*2),"Orange",IF(H47&lt;E47,"Brown","Red")))))</f>
        <v/>
      </c>
      <c r="J47" s="14"/>
      <c r="K47" s="4" t="str">
        <f t="shared" ref="K47:K57" si="74">IF(J47="","",IF(J47&lt;D47,"Green",IF(J47&lt;(D47+(E47-D47)/3*1),"Yellow",IF(J47&lt;(D47+(E47-D47)/3*2),"Orange",IF(J47&lt;E47,"Brown","Red")))))</f>
        <v/>
      </c>
      <c r="L47" s="3" t="str">
        <f t="shared" ref="L47:L57" si="75">IF(OR(I47="",J47=""),"-",IF(I47=K47,"Correct",IF(OR(AND(I47="Green",J47&lt;D47+Q47),AND(I47="Yellow",J47&gt;D47-Q47,J47&lt;D47+P47+Q47),AND(I47="Orange",J47&gt;D47+P47-Q47,J47&lt;D47+P47*2+Q47),AND(I47="Brown",J47&gt;D47+P47*2-Q47,J47&lt;D47+P47*3+Q47),AND(I47="Red",J47&gt;D47+P47*3-Q47)),"In tolerance","Incorrect")))</f>
        <v>-</v>
      </c>
      <c r="M47" s="4" t="str">
        <f>IF(L47="","",IF(OR(L47="Correct",L47="In tolerance"),I47,K47))</f>
        <v/>
      </c>
      <c r="N47" s="15">
        <f t="shared" ref="N47:N57" si="76">IF(M47="Green",100,IF(M47="Yellow",80,IF(M47="Orange",40,IF(M47="Brown",20,0))))</f>
        <v>0</v>
      </c>
      <c r="O47" s="1"/>
      <c r="P47" s="1">
        <f t="shared" ref="P47:P57" si="77">(E47-D47)/3</f>
        <v>66.666666666666671</v>
      </c>
      <c r="Q47" s="1">
        <f t="shared" ref="Q47:Q57" si="78">P47*$Q$5</f>
        <v>16.666666666666668</v>
      </c>
      <c r="R47" s="1">
        <f t="shared" ref="R47:R57" si="79">D47</f>
        <v>500</v>
      </c>
      <c r="S47" s="1">
        <f>R47+$P47</f>
        <v>566.66666666666663</v>
      </c>
      <c r="T47" s="1">
        <f>S47+$P47</f>
        <v>633.33333333333326</v>
      </c>
      <c r="U47" s="1">
        <f>T47+$P47</f>
        <v>699.99999999999989</v>
      </c>
      <c r="V47" s="1"/>
      <c r="W47" s="21" t="str">
        <f t="shared" ref="W47:W53" si="80">IF(I47="",_xlfn.CONCAT("&lt; ",TEXT(R47,"0.00")),_xlfn.CONCAT("&lt; ",TEXT(R47+$Q47,"0.00")))</f>
        <v>&lt; 500.00</v>
      </c>
      <c r="X47" s="22" t="str">
        <f t="shared" ref="X47:X53" si="81">IF($I47="",_xlfn.CONCAT(TEXT(R47,"0.00")," - ",TEXT(S47,"0.00")),_xlfn.CONCAT(TEXT(R47-$Q47,"0.00")," - ",TEXT(S47+$Q47,"0.00")))</f>
        <v>500.00 - 566.67</v>
      </c>
      <c r="Y47" s="23" t="str">
        <f t="shared" ref="Y47:Y53" si="82">IF($I47="",_xlfn.CONCAT(TEXT(S47,"0.00")," - ",TEXT(T47,"0.00")),_xlfn.CONCAT(TEXT(S47-$Q47,"0.00")," - ",TEXT(T47+$Q47,"0.00")))</f>
        <v>566.67 - 633.33</v>
      </c>
      <c r="Z47" s="24" t="str">
        <f t="shared" ref="Z47:Z53" si="83">IF($I47="",_xlfn.CONCAT(TEXT(T47,"0.00")," - ",TEXT(U47,"0.00")),_xlfn.CONCAT(TEXT(T47-$Q47,"0.00")," - ",TEXT(U47+$Q47,"0.00")))</f>
        <v>633.33 - 700.00</v>
      </c>
      <c r="AA47" s="25" t="str">
        <f t="shared" ref="AA47:AA53" si="84">IF(I47="",_xlfn.CONCAT("&gt;=",TEXT(U47,"0.00")),_xlfn.CONCAT("&gt;=",TEXT(U47-$Q47,"0.00")))</f>
        <v>&gt;=700.00</v>
      </c>
      <c r="AB47" s="4"/>
    </row>
    <row r="48" spans="2:28" x14ac:dyDescent="0.35">
      <c r="B48" s="6"/>
      <c r="C48" t="s">
        <v>17</v>
      </c>
      <c r="D48" s="40">
        <v>72</v>
      </c>
      <c r="E48" s="40">
        <v>80</v>
      </c>
      <c r="F48" s="41"/>
      <c r="G48" s="1"/>
      <c r="H48" s="51"/>
      <c r="I48" s="5" t="str">
        <f t="shared" si="73"/>
        <v/>
      </c>
      <c r="J48" s="14"/>
      <c r="K48" s="4" t="str">
        <f t="shared" si="74"/>
        <v/>
      </c>
      <c r="L48" s="3" t="str">
        <f t="shared" si="75"/>
        <v>-</v>
      </c>
      <c r="M48" s="4" t="str">
        <f t="shared" ref="M48:M57" si="85">IF(L48="","",IF(OR(L48="Correct",L48="In tolerance"),I48,K48))</f>
        <v/>
      </c>
      <c r="N48" s="15">
        <f t="shared" si="76"/>
        <v>0</v>
      </c>
      <c r="O48" s="1"/>
      <c r="P48" s="1">
        <f t="shared" si="77"/>
        <v>2.6666666666666665</v>
      </c>
      <c r="Q48" s="1">
        <f t="shared" si="78"/>
        <v>0.66666666666666663</v>
      </c>
      <c r="R48" s="1">
        <f t="shared" si="79"/>
        <v>72</v>
      </c>
      <c r="S48" s="1">
        <f t="shared" ref="S48:S57" si="86">R48+$P48</f>
        <v>74.666666666666671</v>
      </c>
      <c r="T48" s="1">
        <f t="shared" ref="T48:T57" si="87">S48+$P48</f>
        <v>77.333333333333343</v>
      </c>
      <c r="U48" s="1">
        <f t="shared" ref="U48:U57" si="88">T48+$P48</f>
        <v>80.000000000000014</v>
      </c>
      <c r="V48" s="1"/>
      <c r="W48" s="21" t="str">
        <f t="shared" si="80"/>
        <v>&lt; 72.00</v>
      </c>
      <c r="X48" s="22" t="str">
        <f t="shared" si="81"/>
        <v>72.00 - 74.67</v>
      </c>
      <c r="Y48" s="23" t="str">
        <f t="shared" si="82"/>
        <v>74.67 - 77.33</v>
      </c>
      <c r="Z48" s="24" t="str">
        <f t="shared" si="83"/>
        <v>77.33 - 80.00</v>
      </c>
      <c r="AA48" s="25" t="str">
        <f t="shared" si="84"/>
        <v>&gt;=80.00</v>
      </c>
      <c r="AB48" s="4"/>
    </row>
    <row r="49" spans="2:28" x14ac:dyDescent="0.35">
      <c r="B49" s="6"/>
      <c r="C49" t="s">
        <v>18</v>
      </c>
      <c r="D49" s="40">
        <v>2.2999999999999998</v>
      </c>
      <c r="E49" s="40">
        <v>3.8</v>
      </c>
      <c r="F49" s="41"/>
      <c r="G49" s="1"/>
      <c r="H49" s="51"/>
      <c r="I49" s="5" t="str">
        <f t="shared" si="73"/>
        <v/>
      </c>
      <c r="J49" s="14"/>
      <c r="K49" s="4" t="str">
        <f t="shared" si="74"/>
        <v/>
      </c>
      <c r="L49" s="3" t="str">
        <f t="shared" si="75"/>
        <v>-</v>
      </c>
      <c r="M49" s="4" t="str">
        <f t="shared" si="85"/>
        <v/>
      </c>
      <c r="N49" s="15">
        <f t="shared" si="76"/>
        <v>0</v>
      </c>
      <c r="O49" s="1"/>
      <c r="P49" s="1">
        <f t="shared" si="77"/>
        <v>0.5</v>
      </c>
      <c r="Q49" s="1">
        <f t="shared" si="78"/>
        <v>0.125</v>
      </c>
      <c r="R49" s="1">
        <f t="shared" si="79"/>
        <v>2.2999999999999998</v>
      </c>
      <c r="S49" s="1">
        <f t="shared" si="86"/>
        <v>2.8</v>
      </c>
      <c r="T49" s="1">
        <f t="shared" si="87"/>
        <v>3.3</v>
      </c>
      <c r="U49" s="1">
        <f t="shared" si="88"/>
        <v>3.8</v>
      </c>
      <c r="V49" s="1"/>
      <c r="W49" s="21" t="str">
        <f t="shared" si="80"/>
        <v>&lt; 2.30</v>
      </c>
      <c r="X49" s="22" t="str">
        <f t="shared" si="81"/>
        <v>2.30 - 2.80</v>
      </c>
      <c r="Y49" s="23" t="str">
        <f t="shared" si="82"/>
        <v>2.80 - 3.30</v>
      </c>
      <c r="Z49" s="24" t="str">
        <f t="shared" si="83"/>
        <v>3.30 - 3.80</v>
      </c>
      <c r="AA49" s="25" t="str">
        <f t="shared" si="84"/>
        <v>&gt;=3.80</v>
      </c>
      <c r="AB49" s="4"/>
    </row>
    <row r="50" spans="2:28" x14ac:dyDescent="0.35">
      <c r="B50" s="6"/>
      <c r="C50" t="s">
        <v>19</v>
      </c>
      <c r="D50" s="40">
        <v>3.3</v>
      </c>
      <c r="E50" s="40">
        <v>4</v>
      </c>
      <c r="F50" s="41"/>
      <c r="G50" s="1"/>
      <c r="H50" s="51"/>
      <c r="I50" s="5" t="str">
        <f t="shared" si="73"/>
        <v/>
      </c>
      <c r="J50" s="14"/>
      <c r="K50" s="4" t="str">
        <f t="shared" si="74"/>
        <v/>
      </c>
      <c r="L50" s="3" t="str">
        <f t="shared" si="75"/>
        <v>-</v>
      </c>
      <c r="M50" s="4" t="str">
        <f t="shared" si="85"/>
        <v/>
      </c>
      <c r="N50" s="15">
        <f t="shared" si="76"/>
        <v>0</v>
      </c>
      <c r="O50" s="1"/>
      <c r="P50" s="1">
        <f t="shared" si="77"/>
        <v>0.23333333333333339</v>
      </c>
      <c r="Q50" s="1">
        <f t="shared" si="78"/>
        <v>5.8333333333333348E-2</v>
      </c>
      <c r="R50" s="1">
        <f t="shared" si="79"/>
        <v>3.3</v>
      </c>
      <c r="S50" s="1">
        <f t="shared" si="86"/>
        <v>3.5333333333333332</v>
      </c>
      <c r="T50" s="1">
        <f t="shared" si="87"/>
        <v>3.7666666666666666</v>
      </c>
      <c r="U50" s="1">
        <f t="shared" si="88"/>
        <v>4</v>
      </c>
      <c r="V50" s="1"/>
      <c r="W50" s="21" t="str">
        <f t="shared" si="80"/>
        <v>&lt; 3.30</v>
      </c>
      <c r="X50" s="22" t="str">
        <f t="shared" si="81"/>
        <v>3.30 - 3.53</v>
      </c>
      <c r="Y50" s="23" t="str">
        <f t="shared" si="82"/>
        <v>3.53 - 3.77</v>
      </c>
      <c r="Z50" s="24" t="str">
        <f t="shared" si="83"/>
        <v>3.77 - 4.00</v>
      </c>
      <c r="AA50" s="25" t="str">
        <f t="shared" si="84"/>
        <v>&gt;=4.00</v>
      </c>
      <c r="AB50" s="4"/>
    </row>
    <row r="51" spans="2:28" x14ac:dyDescent="0.35">
      <c r="B51" s="31"/>
      <c r="C51" s="32" t="s">
        <v>20</v>
      </c>
      <c r="D51" s="42">
        <v>56</v>
      </c>
      <c r="E51" s="42">
        <v>76</v>
      </c>
      <c r="F51" s="43"/>
      <c r="G51" s="1"/>
      <c r="H51" s="51"/>
      <c r="I51" s="5" t="str">
        <f t="shared" si="73"/>
        <v/>
      </c>
      <c r="J51" s="14"/>
      <c r="K51" s="4" t="str">
        <f t="shared" si="74"/>
        <v/>
      </c>
      <c r="L51" s="3" t="str">
        <f t="shared" si="75"/>
        <v>-</v>
      </c>
      <c r="M51" s="4" t="str">
        <f t="shared" si="85"/>
        <v/>
      </c>
      <c r="N51" s="15">
        <f t="shared" si="76"/>
        <v>0</v>
      </c>
      <c r="O51" s="1"/>
      <c r="P51" s="1">
        <f t="shared" si="77"/>
        <v>6.666666666666667</v>
      </c>
      <c r="Q51" s="1">
        <f t="shared" si="78"/>
        <v>1.6666666666666667</v>
      </c>
      <c r="R51" s="1">
        <f t="shared" si="79"/>
        <v>56</v>
      </c>
      <c r="S51" s="1">
        <f t="shared" si="86"/>
        <v>62.666666666666664</v>
      </c>
      <c r="T51" s="1">
        <f t="shared" si="87"/>
        <v>69.333333333333329</v>
      </c>
      <c r="U51" s="1">
        <f t="shared" si="88"/>
        <v>76</v>
      </c>
      <c r="V51" s="1"/>
      <c r="W51" s="21" t="str">
        <f t="shared" si="80"/>
        <v>&lt; 56.00</v>
      </c>
      <c r="X51" s="22" t="str">
        <f t="shared" si="81"/>
        <v>56.00 - 62.67</v>
      </c>
      <c r="Y51" s="23" t="str">
        <f t="shared" si="82"/>
        <v>62.67 - 69.33</v>
      </c>
      <c r="Z51" s="24" t="str">
        <f t="shared" si="83"/>
        <v>69.33 - 76.00</v>
      </c>
      <c r="AA51" s="25" t="str">
        <f t="shared" si="84"/>
        <v>&gt;=76.00</v>
      </c>
      <c r="AB51" s="4"/>
    </row>
    <row r="52" spans="2:28" x14ac:dyDescent="0.35">
      <c r="B52" s="33" t="s">
        <v>21</v>
      </c>
      <c r="C52" s="34" t="s">
        <v>22</v>
      </c>
      <c r="D52" s="44">
        <v>28</v>
      </c>
      <c r="E52" s="44">
        <v>55</v>
      </c>
      <c r="F52" s="45"/>
      <c r="G52" s="1"/>
      <c r="H52" s="51"/>
      <c r="I52" s="5" t="str">
        <f t="shared" si="73"/>
        <v/>
      </c>
      <c r="J52" s="14"/>
      <c r="K52" s="4" t="str">
        <f t="shared" si="74"/>
        <v/>
      </c>
      <c r="L52" s="3" t="str">
        <f t="shared" si="75"/>
        <v>-</v>
      </c>
      <c r="M52" s="4" t="str">
        <f t="shared" si="85"/>
        <v/>
      </c>
      <c r="N52" s="15">
        <f t="shared" si="76"/>
        <v>0</v>
      </c>
      <c r="O52" s="1"/>
      <c r="P52" s="1">
        <f t="shared" si="77"/>
        <v>9</v>
      </c>
      <c r="Q52" s="1">
        <f t="shared" si="78"/>
        <v>2.25</v>
      </c>
      <c r="R52" s="1">
        <f t="shared" si="79"/>
        <v>28</v>
      </c>
      <c r="S52" s="1">
        <f t="shared" si="86"/>
        <v>37</v>
      </c>
      <c r="T52" s="1">
        <f t="shared" si="87"/>
        <v>46</v>
      </c>
      <c r="U52" s="1">
        <f t="shared" si="88"/>
        <v>55</v>
      </c>
      <c r="V52" s="1"/>
      <c r="W52" s="21" t="str">
        <f t="shared" si="80"/>
        <v>&lt; 28.00</v>
      </c>
      <c r="X52" s="22" t="str">
        <f t="shared" si="81"/>
        <v>28.00 - 37.00</v>
      </c>
      <c r="Y52" s="23" t="str">
        <f t="shared" si="82"/>
        <v>37.00 - 46.00</v>
      </c>
      <c r="Z52" s="24" t="str">
        <f t="shared" si="83"/>
        <v>46.00 - 55.00</v>
      </c>
      <c r="AA52" s="25" t="str">
        <f t="shared" si="84"/>
        <v>&gt;=55.00</v>
      </c>
      <c r="AB52" s="4"/>
    </row>
    <row r="53" spans="2:28" x14ac:dyDescent="0.35">
      <c r="B53" s="31"/>
      <c r="C53" s="32" t="s">
        <v>34</v>
      </c>
      <c r="D53" s="42">
        <v>0.5</v>
      </c>
      <c r="E53" s="42">
        <v>1</v>
      </c>
      <c r="F53" s="43"/>
      <c r="G53" s="1"/>
      <c r="H53" s="51"/>
      <c r="I53" s="5" t="str">
        <f t="shared" si="73"/>
        <v/>
      </c>
      <c r="J53" s="14"/>
      <c r="K53" s="4" t="str">
        <f t="shared" si="74"/>
        <v/>
      </c>
      <c r="L53" s="3" t="str">
        <f t="shared" si="75"/>
        <v>-</v>
      </c>
      <c r="M53" s="4" t="str">
        <f t="shared" si="85"/>
        <v/>
      </c>
      <c r="N53" s="15">
        <f t="shared" si="76"/>
        <v>0</v>
      </c>
      <c r="O53" s="1"/>
      <c r="P53" s="1">
        <f t="shared" si="77"/>
        <v>0.16666666666666666</v>
      </c>
      <c r="Q53" s="1">
        <f t="shared" si="78"/>
        <v>4.1666666666666664E-2</v>
      </c>
      <c r="R53" s="1">
        <f t="shared" si="79"/>
        <v>0.5</v>
      </c>
      <c r="S53" s="1">
        <f t="shared" si="86"/>
        <v>0.66666666666666663</v>
      </c>
      <c r="T53" s="1">
        <f t="shared" si="87"/>
        <v>0.83333333333333326</v>
      </c>
      <c r="U53" s="1">
        <f t="shared" si="88"/>
        <v>0.99999999999999989</v>
      </c>
      <c r="V53" s="1"/>
      <c r="W53" s="21" t="str">
        <f t="shared" si="80"/>
        <v>&lt; 0.50</v>
      </c>
      <c r="X53" s="22" t="str">
        <f t="shared" si="81"/>
        <v>0.50 - 0.67</v>
      </c>
      <c r="Y53" s="23" t="str">
        <f t="shared" si="82"/>
        <v>0.67 - 0.83</v>
      </c>
      <c r="Z53" s="24" t="str">
        <f t="shared" si="83"/>
        <v>0.83 - 1.00</v>
      </c>
      <c r="AA53" s="25" t="str">
        <f t="shared" si="84"/>
        <v>&gt;=1.00</v>
      </c>
      <c r="AB53" s="4"/>
    </row>
    <row r="54" spans="2:28" x14ac:dyDescent="0.35">
      <c r="B54" s="6" t="s">
        <v>24</v>
      </c>
      <c r="C54" t="s">
        <v>26</v>
      </c>
      <c r="D54" s="40">
        <v>4.8</v>
      </c>
      <c r="E54" s="40">
        <v>11.5</v>
      </c>
      <c r="F54" s="41"/>
      <c r="G54" s="1"/>
      <c r="H54" s="51"/>
      <c r="I54" s="5" t="str">
        <f t="shared" si="73"/>
        <v/>
      </c>
      <c r="J54" s="14"/>
      <c r="K54" s="4" t="str">
        <f t="shared" si="74"/>
        <v/>
      </c>
      <c r="L54" s="3" t="str">
        <f t="shared" si="75"/>
        <v>-</v>
      </c>
      <c r="M54" s="4" t="str">
        <f t="shared" si="85"/>
        <v/>
      </c>
      <c r="N54" s="15">
        <f t="shared" si="76"/>
        <v>0</v>
      </c>
      <c r="O54" s="1"/>
      <c r="P54" s="1">
        <f t="shared" si="77"/>
        <v>2.2333333333333334</v>
      </c>
      <c r="Q54" s="1">
        <f t="shared" si="78"/>
        <v>0.55833333333333335</v>
      </c>
      <c r="R54" s="1">
        <f t="shared" si="79"/>
        <v>4.8</v>
      </c>
      <c r="S54" s="1">
        <f t="shared" si="86"/>
        <v>7.0333333333333332</v>
      </c>
      <c r="T54" s="1">
        <f t="shared" si="87"/>
        <v>9.2666666666666657</v>
      </c>
      <c r="U54" s="1">
        <f t="shared" si="88"/>
        <v>11.5</v>
      </c>
      <c r="V54" s="1"/>
      <c r="W54" s="21" t="str">
        <f>IF(I54="",_xlfn.CONCAT("&lt; ",TEXT(R54,"0.00")),_xlfn.CONCAT("&lt; ",TEXT(R54+$Q54,"0.00")))</f>
        <v>&lt; 4.80</v>
      </c>
      <c r="X54" s="22" t="str">
        <f t="shared" ref="X54:X55" si="89">IF($I54="",_xlfn.CONCAT(TEXT(R54,"0.00")," - ",TEXT(S54,"0.00")),_xlfn.CONCAT(TEXT(R54-$Q54,"0.00")," - ",TEXT(S54+$Q54,"0.00")))</f>
        <v>4.80 - 7.03</v>
      </c>
      <c r="Y54" s="23" t="str">
        <f t="shared" ref="Y54:Y55" si="90">IF($I54="",_xlfn.CONCAT(TEXT(S54,"0.00")," - ",TEXT(T54,"0.00")),_xlfn.CONCAT(TEXT(S54-$Q54,"0.00")," - ",TEXT(T54+$Q54,"0.00")))</f>
        <v>7.03 - 9.27</v>
      </c>
      <c r="Z54" s="24" t="str">
        <f t="shared" ref="Z54:Z55" si="91">IF($I54="",_xlfn.CONCAT(TEXT(T54,"0.00")," - ",TEXT(U54,"0.00")),_xlfn.CONCAT(TEXT(T54-$Q54,"0.00")," - ",TEXT(U54+$Q54,"0.00")))</f>
        <v>9.27 - 11.50</v>
      </c>
      <c r="AA54" s="25" t="str">
        <f>IF(I54="",_xlfn.CONCAT("&gt;=",TEXT(U54,"0.00")),_xlfn.CONCAT("&gt;=",TEXT(U54-$Q54,"0.00")))</f>
        <v>&gt;=11.50</v>
      </c>
      <c r="AB54" s="4"/>
    </row>
    <row r="55" spans="2:28" x14ac:dyDescent="0.35">
      <c r="B55" s="31"/>
      <c r="C55" s="32" t="s">
        <v>27</v>
      </c>
      <c r="D55" s="42">
        <v>6</v>
      </c>
      <c r="E55" s="42">
        <v>17</v>
      </c>
      <c r="F55" s="43"/>
      <c r="G55" s="1"/>
      <c r="H55" s="51"/>
      <c r="I55" s="5" t="str">
        <f t="shared" si="73"/>
        <v/>
      </c>
      <c r="J55" s="14"/>
      <c r="K55" s="4" t="str">
        <f t="shared" si="74"/>
        <v/>
      </c>
      <c r="L55" s="3" t="str">
        <f t="shared" si="75"/>
        <v>-</v>
      </c>
      <c r="M55" s="4" t="str">
        <f t="shared" si="85"/>
        <v/>
      </c>
      <c r="N55" s="15">
        <f t="shared" si="76"/>
        <v>0</v>
      </c>
      <c r="O55" s="1"/>
      <c r="P55" s="1">
        <f t="shared" si="77"/>
        <v>3.6666666666666665</v>
      </c>
      <c r="Q55" s="1">
        <f t="shared" si="78"/>
        <v>0.91666666666666663</v>
      </c>
      <c r="R55" s="1">
        <f t="shared" si="79"/>
        <v>6</v>
      </c>
      <c r="S55" s="1">
        <f t="shared" si="86"/>
        <v>9.6666666666666661</v>
      </c>
      <c r="T55" s="1">
        <f t="shared" si="87"/>
        <v>13.333333333333332</v>
      </c>
      <c r="U55" s="1">
        <f t="shared" si="88"/>
        <v>17</v>
      </c>
      <c r="V55" s="1"/>
      <c r="W55" s="21" t="str">
        <f>IF(I55="",_xlfn.CONCAT("&lt; ",TEXT(R55,"0.00")),_xlfn.CONCAT("&lt; ",TEXT(R55+$Q55,"0.00")))</f>
        <v>&lt; 6.00</v>
      </c>
      <c r="X55" s="22" t="str">
        <f t="shared" si="89"/>
        <v>6.00 - 9.67</v>
      </c>
      <c r="Y55" s="23" t="str">
        <f t="shared" si="90"/>
        <v>9.67 - 13.33</v>
      </c>
      <c r="Z55" s="24" t="str">
        <f t="shared" si="91"/>
        <v>13.33 - 17.00</v>
      </c>
      <c r="AA55" s="25" t="str">
        <f>IF(I55="",_xlfn.CONCAT("&gt;=",TEXT(U55,"0.00")),_xlfn.CONCAT("&gt;=",TEXT(U55-$Q55,"0.00")))</f>
        <v>&gt;=17.00</v>
      </c>
      <c r="AB55" s="4"/>
    </row>
    <row r="56" spans="2:28" x14ac:dyDescent="0.35">
      <c r="B56" s="6" t="s">
        <v>28</v>
      </c>
      <c r="C56" t="s">
        <v>29</v>
      </c>
      <c r="D56" s="40">
        <v>0.4</v>
      </c>
      <c r="E56" s="40">
        <v>1.3</v>
      </c>
      <c r="F56" s="41"/>
      <c r="G56" s="1"/>
      <c r="H56" s="51"/>
      <c r="I56" s="5" t="str">
        <f t="shared" si="73"/>
        <v/>
      </c>
      <c r="J56" s="14"/>
      <c r="K56" s="4" t="str">
        <f t="shared" si="74"/>
        <v/>
      </c>
      <c r="L56" s="3" t="str">
        <f t="shared" si="75"/>
        <v>-</v>
      </c>
      <c r="M56" s="4" t="str">
        <f t="shared" si="85"/>
        <v/>
      </c>
      <c r="N56" s="15">
        <f t="shared" si="76"/>
        <v>0</v>
      </c>
      <c r="O56" s="1"/>
      <c r="P56" s="1">
        <f t="shared" si="77"/>
        <v>0.3</v>
      </c>
      <c r="Q56" s="1">
        <f t="shared" si="78"/>
        <v>7.4999999999999997E-2</v>
      </c>
      <c r="R56" s="1">
        <f t="shared" si="79"/>
        <v>0.4</v>
      </c>
      <c r="S56" s="1">
        <f t="shared" si="86"/>
        <v>0.7</v>
      </c>
      <c r="T56" s="1">
        <f t="shared" si="87"/>
        <v>1</v>
      </c>
      <c r="U56" s="1">
        <f t="shared" si="88"/>
        <v>1.3</v>
      </c>
      <c r="V56" s="1"/>
      <c r="W56" s="21" t="str">
        <f>IF(I56="",_xlfn.CONCAT("&lt; ",TEXT(R56,"0.00")),_xlfn.CONCAT("&lt; ",TEXT(R56+$Q56,"0.00")))</f>
        <v>&lt; 0.40</v>
      </c>
      <c r="X56" s="22" t="str">
        <f t="shared" ref="X56:X57" si="92">IF($I56="",_xlfn.CONCAT(TEXT(R56,"0.00")," - ",TEXT(S56,"0.00")),_xlfn.CONCAT(TEXT(R56-$Q56,"0.00")," - ",TEXT(S56+$Q56,"0.00")))</f>
        <v>0.40 - 0.70</v>
      </c>
      <c r="Y56" s="23" t="str">
        <f t="shared" ref="Y56:Y57" si="93">IF($I56="",_xlfn.CONCAT(TEXT(S56,"0.00")," - ",TEXT(T56,"0.00")),_xlfn.CONCAT(TEXT(S56-$Q56,"0.00")," - ",TEXT(T56+$Q56,"0.00")))</f>
        <v>0.70 - 1.00</v>
      </c>
      <c r="Z56" s="24" t="str">
        <f t="shared" ref="Z56:Z57" si="94">IF($I56="",_xlfn.CONCAT(TEXT(T56,"0.00")," - ",TEXT(U56,"0.00")),_xlfn.CONCAT(TEXT(T56-$Q56,"0.00")," - ",TEXT(U56+$Q56,"0.00")))</f>
        <v>1.00 - 1.30</v>
      </c>
      <c r="AA56" s="25" t="str">
        <f>IF(I56="",_xlfn.CONCAT("&gt;=",TEXT(U56,"0.00")),_xlfn.CONCAT("&gt;=",TEXT(U56-$Q56,"0.00")))</f>
        <v>&gt;=1.30</v>
      </c>
      <c r="AB56" s="4"/>
    </row>
    <row r="57" spans="2:28" ht="15" thickBot="1" x14ac:dyDescent="0.4">
      <c r="B57" s="7"/>
      <c r="C57" s="8" t="s">
        <v>30</v>
      </c>
      <c r="D57" s="46">
        <v>4</v>
      </c>
      <c r="E57" s="46">
        <v>10</v>
      </c>
      <c r="F57" s="47"/>
      <c r="G57" s="1"/>
      <c r="H57" s="52"/>
      <c r="I57" s="16" t="str">
        <f t="shared" si="73"/>
        <v/>
      </c>
      <c r="J57" s="17"/>
      <c r="K57" s="18" t="str">
        <f t="shared" si="74"/>
        <v/>
      </c>
      <c r="L57" s="19" t="str">
        <f t="shared" si="75"/>
        <v>-</v>
      </c>
      <c r="M57" s="18" t="str">
        <f t="shared" si="85"/>
        <v/>
      </c>
      <c r="N57" s="20">
        <f t="shared" si="76"/>
        <v>0</v>
      </c>
      <c r="O57" s="1"/>
      <c r="P57" s="1">
        <f t="shared" si="77"/>
        <v>2</v>
      </c>
      <c r="Q57" s="1">
        <f t="shared" si="78"/>
        <v>0.5</v>
      </c>
      <c r="R57" s="1">
        <f t="shared" si="79"/>
        <v>4</v>
      </c>
      <c r="S57" s="1">
        <f t="shared" si="86"/>
        <v>6</v>
      </c>
      <c r="T57" s="1">
        <f t="shared" si="87"/>
        <v>8</v>
      </c>
      <c r="U57" s="1">
        <f t="shared" si="88"/>
        <v>10</v>
      </c>
      <c r="V57" s="1"/>
      <c r="W57" s="26" t="str">
        <f>IF(I57="",_xlfn.CONCAT("&lt; ",TEXT(R57,"0.00")),_xlfn.CONCAT("&lt; ",TEXT(R57+$Q57,"0.00")))</f>
        <v>&lt; 4.00</v>
      </c>
      <c r="X57" s="27" t="str">
        <f t="shared" si="92"/>
        <v>4.00 - 6.00</v>
      </c>
      <c r="Y57" s="28" t="str">
        <f t="shared" si="93"/>
        <v>6.00 - 8.00</v>
      </c>
      <c r="Z57" s="29" t="str">
        <f t="shared" si="94"/>
        <v>8.00 - 10.00</v>
      </c>
      <c r="AA57" s="30" t="str">
        <f>IF(I57="",_xlfn.CONCAT("&gt;=",TEXT(U57,"0.00")),_xlfn.CONCAT("&gt;=",TEXT(U57-$Q57,"0.00")))</f>
        <v>&gt;=10.00</v>
      </c>
      <c r="AB57" s="4"/>
    </row>
    <row r="59" spans="2:28" x14ac:dyDescent="0.35">
      <c r="B59" s="74" t="s">
        <v>42</v>
      </c>
      <c r="C59" s="74"/>
      <c r="D59" s="75"/>
      <c r="E59" s="75"/>
      <c r="F59" s="75"/>
    </row>
  </sheetData>
  <mergeCells count="14">
    <mergeCell ref="B2:N3"/>
    <mergeCell ref="AA5:AA6"/>
    <mergeCell ref="C5:C6"/>
    <mergeCell ref="B5:B6"/>
    <mergeCell ref="L5:N5"/>
    <mergeCell ref="W5:W6"/>
    <mergeCell ref="X5:X6"/>
    <mergeCell ref="Y5:Y6"/>
    <mergeCell ref="Z5:Z6"/>
    <mergeCell ref="D5:D6"/>
    <mergeCell ref="E5:E6"/>
    <mergeCell ref="F5:F6"/>
    <mergeCell ref="H5:I5"/>
    <mergeCell ref="J5:K5"/>
  </mergeCells>
  <dataValidations count="1">
    <dataValidation type="list" allowBlank="1" showInputMessage="1" showErrorMessage="1" sqref="I21:I31 I34:I44 I7:I18 I47:I57" xr:uid="{0D547A99-D56E-4A95-AD44-F7277D00DE20}">
      <formula1>"Green,Yellow,Orange,Brown,Red"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2bae30-dd35-4efd-9de9-4c884b9f4564">
      <Terms xmlns="http://schemas.microsoft.com/office/infopath/2007/PartnerControls"/>
    </lcf76f155ced4ddcb4097134ff3c332f>
    <TaxCatchAll xmlns="ee778dc3-f09c-458e-8857-afcef2d34b10" xsi:nil="true"/>
    <sorting xmlns="4c2bae30-dd35-4efd-9de9-4c884b9f4564" xsi:nil="true"/>
    <Versionchanges xmlns="4c2bae30-dd35-4efd-9de9-4c884b9f4564" xsi:nil="true"/>
    <VersionChanges0 xmlns="4c2bae30-dd35-4efd-9de9-4c884b9f456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69F391B22B80499A00E4DEFBF5E652" ma:contentTypeVersion="19" ma:contentTypeDescription="Create a new document." ma:contentTypeScope="" ma:versionID="942209f32da2f1ec0434d64129f36496">
  <xsd:schema xmlns:xsd="http://www.w3.org/2001/XMLSchema" xmlns:xs="http://www.w3.org/2001/XMLSchema" xmlns:p="http://schemas.microsoft.com/office/2006/metadata/properties" xmlns:ns2="4c2bae30-dd35-4efd-9de9-4c884b9f4564" xmlns:ns3="97f1e0a5-694c-4c69-a89e-558e5a385c20" xmlns:ns4="ee778dc3-f09c-458e-8857-afcef2d34b10" targetNamespace="http://schemas.microsoft.com/office/2006/metadata/properties" ma:root="true" ma:fieldsID="651ccfaf99ebc3a33f709c2e8627f5b8" ns2:_="" ns3:_="" ns4:_="">
    <xsd:import namespace="4c2bae30-dd35-4efd-9de9-4c884b9f4564"/>
    <xsd:import namespace="97f1e0a5-694c-4c69-a89e-558e5a385c20"/>
    <xsd:import namespace="ee778dc3-f09c-458e-8857-afcef2d34b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sorting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Versionchanges" minOccurs="0"/>
                <xsd:element ref="ns2:VersionChanges0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2bae30-dd35-4efd-9de9-4c884b9f45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sorting" ma:index="10" nillable="true" ma:displayName="sorting" ma:indexed="true" ma:internalName="sorting">
      <xsd:simpleType>
        <xsd:restriction base="dms:Number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Versionchanges" ma:index="20" nillable="true" ma:displayName="Version changes" ma:format="Dropdown" ma:internalName="Versionchanges">
      <xsd:simpleType>
        <xsd:restriction base="dms:Note">
          <xsd:maxLength value="255"/>
        </xsd:restriction>
      </xsd:simpleType>
    </xsd:element>
    <xsd:element name="VersionChanges0" ma:index="21" nillable="true" ma:displayName="Version Changes" ma:format="Dropdown" ma:internalName="VersionChang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bf6c9af-4717-4cf7-a1e0-12f9a04572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1e0a5-694c-4c69-a89e-558e5a385c2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778dc3-f09c-458e-8857-afcef2d34b1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aca87148-928d-4233-bb7c-b30d63666fd4}" ma:internalName="TaxCatchAll" ma:showField="CatchAllData" ma:web="ee778dc3-f09c-458e-8857-afcef2d34b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F2309F-666A-4B15-B887-8338C8EA5950}">
  <ds:schemaRefs>
    <ds:schemaRef ds:uri="http://schemas.microsoft.com/office/2006/metadata/properties"/>
    <ds:schemaRef ds:uri="http://schemas.microsoft.com/office/infopath/2007/PartnerControls"/>
    <ds:schemaRef ds:uri="0c7092a7-6291-4eee-bcac-464bb13c90b3"/>
    <ds:schemaRef ds:uri="439fa1db-cf2b-49ed-8300-827dfa129944"/>
    <ds:schemaRef ds:uri="4c2bae30-dd35-4efd-9de9-4c884b9f4564"/>
    <ds:schemaRef ds:uri="ee778dc3-f09c-458e-8857-afcef2d34b10"/>
  </ds:schemaRefs>
</ds:datastoreItem>
</file>

<file path=customXml/itemProps2.xml><?xml version="1.0" encoding="utf-8"?>
<ds:datastoreItem xmlns:ds="http://schemas.openxmlformats.org/officeDocument/2006/customXml" ds:itemID="{9965BAD0-5920-4CE8-ABD1-BE70F86CB4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2bae30-dd35-4efd-9de9-4c884b9f4564"/>
    <ds:schemaRef ds:uri="97f1e0a5-694c-4c69-a89e-558e5a385c20"/>
    <ds:schemaRef ds:uri="ee778dc3-f09c-458e-8857-afcef2d34b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31090B-4443-40E9-9E49-C55C411A25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Colourband example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Schram</dc:creator>
  <cp:keywords/>
  <dc:description/>
  <cp:lastModifiedBy>Richard Schram</cp:lastModifiedBy>
  <cp:revision/>
  <dcterms:created xsi:type="dcterms:W3CDTF">2024-12-11T09:22:36Z</dcterms:created>
  <dcterms:modified xsi:type="dcterms:W3CDTF">2025-07-01T09:08:06Z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0x0101006B69F391B22B80499A00E4DEFBF5E652</vt:lpwstr>
  </property>
  <property fmtid="{D5CDD505-2E9C-101B-9397-08002B2CF9AE}" pid="3" name="MediaServiceImageTags">
    <vt:lpwstr/>
  </property>
</Properties>
</file>